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erver2\POR27\GestionarePR\BGP\2023.09_draft\"/>
    </mc:Choice>
  </mc:AlternateContent>
  <xr:revisionPtr revIDLastSave="0" documentId="13_ncr:1_{49E6425F-BC86-4082-ACB8-544DF0AA09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 NE 08.09.2023" sheetId="2" r:id="rId1"/>
  </sheets>
  <definedNames>
    <definedName name="_xlnm._FilterDatabase" localSheetId="0" hidden="1">'PR NE 08.09.2023'!$A$7:$R$50</definedName>
    <definedName name="_xlnm.Print_Area" localSheetId="0">'PR NE 08.09.2023'!$A$7:$R$82</definedName>
    <definedName name="_xlnm.Print_Titles" localSheetId="0">'PR NE 08.09.2023'!$7:$7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M37" i="2"/>
  <c r="M11" i="2" l="1"/>
  <c r="M12" i="2"/>
  <c r="M13" i="2"/>
  <c r="M14" i="2"/>
  <c r="M17" i="2"/>
  <c r="M19" i="2"/>
  <c r="M20" i="2"/>
  <c r="M21" i="2"/>
  <c r="M22" i="2"/>
  <c r="M23" i="2"/>
  <c r="M24" i="2"/>
  <c r="M25" i="2"/>
  <c r="M26" i="2"/>
  <c r="M27" i="2"/>
  <c r="M28" i="2"/>
  <c r="M30" i="2"/>
  <c r="M31" i="2"/>
  <c r="M34" i="2"/>
  <c r="M35" i="2"/>
  <c r="M38" i="2"/>
  <c r="M40" i="2"/>
  <c r="M42" i="2"/>
  <c r="M43" i="2"/>
  <c r="M44" i="2"/>
  <c r="M45" i="2"/>
  <c r="M46" i="2"/>
  <c r="M47" i="2"/>
  <c r="M48" i="2"/>
  <c r="M49" i="2"/>
  <c r="M10" i="2"/>
  <c r="M9" i="2"/>
  <c r="A35" i="2"/>
  <c r="A41" i="2"/>
  <c r="F42" i="2"/>
  <c r="F43" i="2"/>
  <c r="F41" i="2"/>
  <c r="F45" i="2"/>
  <c r="F44" i="2"/>
  <c r="F40" i="2"/>
  <c r="F38" i="2"/>
  <c r="F37" i="2"/>
  <c r="F36" i="2"/>
  <c r="F34" i="2"/>
  <c r="G29" i="2" l="1"/>
  <c r="F30" i="2"/>
  <c r="Q49" i="2" l="1"/>
  <c r="G49" i="2"/>
  <c r="G48" i="2"/>
  <c r="Q47" i="2"/>
  <c r="G47" i="2"/>
  <c r="Q46" i="2"/>
  <c r="G46" i="2"/>
  <c r="G45" i="2"/>
  <c r="G44" i="2"/>
  <c r="G43" i="2"/>
  <c r="G42" i="2"/>
  <c r="G41" i="2"/>
  <c r="Q40" i="2"/>
  <c r="G40" i="2"/>
  <c r="G39" i="2"/>
  <c r="G38" i="2"/>
  <c r="G37" i="2"/>
  <c r="G36" i="2"/>
  <c r="G35" i="2"/>
  <c r="G34" i="2"/>
  <c r="G33" i="2"/>
  <c r="O32" i="2"/>
  <c r="Q32" i="2"/>
  <c r="G32" i="2"/>
  <c r="G31" i="2"/>
  <c r="G30" i="2"/>
  <c r="G28" i="2"/>
  <c r="F27" i="2"/>
  <c r="G27" i="2" s="1"/>
  <c r="G26" i="2"/>
  <c r="G25" i="2"/>
  <c r="F24" i="2"/>
  <c r="G24" i="2" s="1"/>
  <c r="G23" i="2"/>
  <c r="G22" i="2"/>
  <c r="G18" i="2"/>
  <c r="F10" i="2"/>
  <c r="A9" i="2"/>
  <c r="F50" i="2" l="1"/>
  <c r="G10" i="2"/>
  <c r="G50" i="2" l="1"/>
</calcChain>
</file>

<file path=xl/sharedStrings.xml><?xml version="1.0" encoding="utf-8"?>
<sst xmlns="http://schemas.openxmlformats.org/spreadsheetml/2006/main" count="599" uniqueCount="157">
  <si>
    <t>Nr. crt.</t>
  </si>
  <si>
    <t>Denumire apel de finanțare</t>
  </si>
  <si>
    <t xml:space="preserve">IMM-uri </t>
  </si>
  <si>
    <t>Microîntreprinderi</t>
  </si>
  <si>
    <t>Obiectivul de politică sau obiectivul specific vizat</t>
  </si>
  <si>
    <t>Data estimată de începere a perioadei de contractare</t>
  </si>
  <si>
    <t>Data estimată de finalizare a perioadei de contractare</t>
  </si>
  <si>
    <t>Tip apel
(competitiv/necompetitiv/
primul venit-primul servit)</t>
  </si>
  <si>
    <t xml:space="preserve">Zona geografică vizată </t>
  </si>
  <si>
    <t xml:space="preserve">Tipul de solicitanți eligibili / Beneficiari eligibili </t>
  </si>
  <si>
    <t>Data estimată de începere evaluare tehnică și financiară</t>
  </si>
  <si>
    <t>Data estimată de finalizare evaluare tehnică și financiară</t>
  </si>
  <si>
    <t>Data estimată de începere a perioadei de implementare a proiectelor</t>
  </si>
  <si>
    <t>Data estimată de finalizare a perioadei de implementare a proiectelor</t>
  </si>
  <si>
    <t>Buget total apel (euro)</t>
  </si>
  <si>
    <t>Din care buget UE apel (euro)</t>
  </si>
  <si>
    <t>n/a</t>
  </si>
  <si>
    <t>Sprijinirea cu instrumente financiare a intreprinderilor inovative mari, care dezvolta si implementeaza solutii de specializare inteligenta (IF intreprinderi mari)</t>
  </si>
  <si>
    <t>Regiunea Nord-Est</t>
  </si>
  <si>
    <t>Activitati CDI in colaborare cu IMM si investitii in organizatiile CDI publice si universitati, orientate spre nevoile identificate in procesul de descoperire antreprenoriala regional</t>
  </si>
  <si>
    <t>Sprijin pentru dezvoltarea IMM inovative - vouchere de inovare</t>
  </si>
  <si>
    <t>Proiecte demonstrative ale IMM (proof-of-concept)</t>
  </si>
  <si>
    <t>Finantarea proiectelor cu promotori privati din Regiunea Nord-Est, care primesc marca Seal of Excellence in Programul Orizont Europa)</t>
  </si>
  <si>
    <t>Dezvoltarea inovativa a clusterelor</t>
  </si>
  <si>
    <t>Investitii pentru modernizarea microintreprinderilor  - APEL 1</t>
  </si>
  <si>
    <t>Investitii pentru modernizarea microintreprinderilor  - APEL 2</t>
  </si>
  <si>
    <t xml:space="preserve">Investitii pentru cresterea durabila a IMM </t>
  </si>
  <si>
    <t>Instrumente financiare pentru IMM</t>
  </si>
  <si>
    <t>Proiecte ale start-up si spin-off pentru dezvoltarea, validarea si lansarea pe piata a unui produs minim viabil (MVP)</t>
  </si>
  <si>
    <t>Dezvoltarea de competente pentru specializare inteligenta, tranzitie industriala si antreprenoriat in randul anagatilor IMM din regiune</t>
  </si>
  <si>
    <t>Program de suport pentru valorizarea rezultatelor cercetarii – RVP 3.0</t>
  </si>
  <si>
    <t>Dezvoltarea unei mobilități naționale, regionale si locale durabile, reziliente in fata schimbărilor climatice, inteligente si intermodale, inclusiv îmbunătățirea accesului la TEN-T si a mobilității transfrontaliere</t>
  </si>
  <si>
    <t>Dezvoltarea infrastructurii de invatamant universitar</t>
  </si>
  <si>
    <t xml:space="preserve">Dată ESTIMATĂ deschidere apel  </t>
  </si>
  <si>
    <t xml:space="preserve">Dată ESTIMATĂ închidere apel  </t>
  </si>
  <si>
    <t>OP 1/RSO1.1</t>
  </si>
  <si>
    <t>OP 1/RSO1.3</t>
  </si>
  <si>
    <t>OP 1/RSO1.4</t>
  </si>
  <si>
    <t xml:space="preserve">OP 1/RSO1.2 </t>
  </si>
  <si>
    <t>OP 2/RSO2.1</t>
  </si>
  <si>
    <t xml:space="preserve">OP 2/RSO2.1 </t>
  </si>
  <si>
    <t xml:space="preserve">OP 2/RSO2.7 </t>
  </si>
  <si>
    <t xml:space="preserve">OP 2/RSO2.8 </t>
  </si>
  <si>
    <t>OP 3/RSO3.2</t>
  </si>
  <si>
    <t xml:space="preserve">OP 4/RSO4.2 </t>
  </si>
  <si>
    <t>OP 4/RSO4.2</t>
  </si>
  <si>
    <t xml:space="preserve">OP 5/RSO5.1 </t>
  </si>
  <si>
    <t>intreprinderi cu capitalizare medie</t>
  </si>
  <si>
    <t>UAT judet</t>
  </si>
  <si>
    <t>Universități</t>
  </si>
  <si>
    <t>UAT municipii reședință de județ</t>
  </si>
  <si>
    <t>organizatii CDI, universitati publice, IMM-uri</t>
  </si>
  <si>
    <t>clustere</t>
  </si>
  <si>
    <t>intreprinderi nou-înființate, spin-off-uri, IMM-uri</t>
  </si>
  <si>
    <t>universitati, furnizori de servicii de formare si de consultanta publici sau privati</t>
  </si>
  <si>
    <t xml:space="preserve">organizatii CDI, universitati publice, IMM-uri, entitati de inovare si transfer tehnologic </t>
  </si>
  <si>
    <t>UAT orașe</t>
  </si>
  <si>
    <t>UAT municipii</t>
  </si>
  <si>
    <t>UAT municipii resedinta de judet, UAT municipii</t>
  </si>
  <si>
    <t>OP 1/RSO1.1
*
OP 1/RSO1.3</t>
  </si>
  <si>
    <t>Proiecte de CDI si investitii in IMM, necesare pentru dezvoltarea de produse si procese inovative 
*
Investitii pentru implementarea solutiilor de specializare inteligenta</t>
  </si>
  <si>
    <t>Consilii judetene, Autorități publice centrale, UAT locale</t>
  </si>
  <si>
    <t>competitiv, cu termen limita de depunere</t>
  </si>
  <si>
    <t>necompetitiv, cu termen limita de depunere</t>
  </si>
  <si>
    <r>
      <t xml:space="preserve">Favorizarea dezvoltarii integrate sociale, economice si de mediu la nivel local si a patrimoniului cultural, turismului si securitatii in zonele urbane - </t>
    </r>
    <r>
      <rPr>
        <b/>
        <sz val="11"/>
        <color theme="1"/>
        <rFont val="Calibri"/>
        <family val="2"/>
      </rPr>
      <t>Municipii resedinta de judet</t>
    </r>
  </si>
  <si>
    <r>
      <t xml:space="preserve">Favorizarea dezvoltarii integrate sociale, economice si de mediu la nivel local si a patrimoniului cultural, turismului si securitatii in zonele urbane - </t>
    </r>
    <r>
      <rPr>
        <b/>
        <sz val="11"/>
        <color theme="1"/>
        <rFont val="Calibri"/>
        <family val="2"/>
      </rPr>
      <t>Municipii</t>
    </r>
  </si>
  <si>
    <r>
      <t xml:space="preserve">Favorizarea dezvoltarii integrate sociale, economice si de mediu la nivel local si a patrimoniului cultural, turismului si securitatii in zonele urbane - </t>
    </r>
    <r>
      <rPr>
        <b/>
        <sz val="11"/>
        <color theme="1"/>
        <rFont val="Calibri"/>
        <family val="2"/>
      </rPr>
      <t>orase</t>
    </r>
  </si>
  <si>
    <r>
      <t>Favorizarea dezvoltarii integrate sociale, economice si de mediu la nivel local si a patrimoniului cultural, turismului si securitatii in zonele urbane -</t>
    </r>
    <r>
      <rPr>
        <b/>
        <sz val="11"/>
        <color theme="1"/>
        <rFont val="Calibri"/>
        <family val="2"/>
        <scheme val="minor"/>
      </rPr>
      <t xml:space="preserve"> Industrii creative</t>
    </r>
  </si>
  <si>
    <r>
      <t xml:space="preserve">Investitii care promoveaza infrastructura verde in zonele urbane, modernizarea si extinderea spatiilor verzi, inclusiv prin reconversia functionala a spatiilor urbane degradate, a terenurilor virane degradate/neutilizate/abandonate, cat si amenajari de paduri-parc - </t>
    </r>
    <r>
      <rPr>
        <b/>
        <sz val="11"/>
        <rFont val="Calibri"/>
        <family val="2"/>
      </rPr>
      <t>Municipii resedinta de judet, Municipii</t>
    </r>
  </si>
  <si>
    <r>
      <t xml:space="preserve">Investitii care promoveaza infrastructura verde in zonele urbane, modernizarea si extinderea spatiilor verzi, inclusiv prin reconversia functionala a spatiilor urbane degradate, a terenurilor virane degradate/neutilizate/abandonate, cat si amenajari de paduri-parc - </t>
    </r>
    <r>
      <rPr>
        <b/>
        <sz val="11"/>
        <rFont val="Calibri"/>
        <family val="2"/>
      </rPr>
      <t xml:space="preserve">Orase </t>
    </r>
  </si>
  <si>
    <r>
      <t xml:space="preserve">Promovarea mobilitatii urbane multimodale sustenabile - </t>
    </r>
    <r>
      <rPr>
        <b/>
        <sz val="11"/>
        <color theme="1"/>
        <rFont val="Calibri"/>
        <family val="2"/>
      </rPr>
      <t xml:space="preserve">Orase </t>
    </r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</si>
  <si>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dual- </t>
    </r>
    <r>
      <rPr>
        <b/>
        <sz val="11"/>
        <rFont val="Calibri"/>
        <family val="2"/>
      </rPr>
      <t>Municipii resedinta de judet, Municipii</t>
    </r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</si>
  <si>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 - </t>
    </r>
    <r>
      <rPr>
        <b/>
        <sz val="11"/>
        <color theme="1"/>
        <rFont val="Calibri"/>
        <family val="2"/>
      </rPr>
      <t xml:space="preserve">Orase </t>
    </r>
  </si>
  <si>
    <r>
      <t xml:space="preserve">Investitii in cladirile publice in vederea cresterii eficientei energetice inclusiv, dupa caz, masuri de consolidare structurala, in functie de nivelul de expunere si vulnerabilitate la riscurile identificate - </t>
    </r>
    <r>
      <rPr>
        <b/>
        <sz val="11"/>
        <color theme="1"/>
        <rFont val="Calibri"/>
        <family val="2"/>
      </rPr>
      <t>Municipii resedinta de judet, Municipii</t>
    </r>
  </si>
  <si>
    <t>Beneficiari eligibili pt proiecte etapizate cf OUG36/2023</t>
  </si>
  <si>
    <t>UAT locale</t>
  </si>
  <si>
    <t>Prioritate de investitii</t>
  </si>
  <si>
    <t>P1.Nord-Est-O regiune mai competitivă, mai inovativă</t>
  </si>
  <si>
    <t>P2.Nord-Est -o regiune mai digitalizată</t>
  </si>
  <si>
    <t>P3.Nord-Est- o regiune mai durabilă,mai prietenoasă cu mediul</t>
  </si>
  <si>
    <r>
      <t xml:space="preserve">Investitii in cladirile publice in vederea cresterii eficientei energetice inclusiv, dupa caz, masuri de consolidare structurala, in functie de nivelul de expunere si vulnerabilitate la riscurile identificate - </t>
    </r>
    <r>
      <rPr>
        <b/>
        <sz val="11"/>
        <color theme="1"/>
        <rFont val="Calibri"/>
        <family val="2"/>
      </rPr>
      <t>Orase</t>
    </r>
  </si>
  <si>
    <r>
      <t xml:space="preserve">Investitii in cladirile publice in vederea cresterii eficientei energetice inclusiv, dupa caz, masuri de consolidare structurala, in functie de nivelul de expunere si vulnerabilitate la riscurile identificate -  </t>
    </r>
    <r>
      <rPr>
        <b/>
        <sz val="11"/>
        <rFont val="Calibri"/>
        <family val="2"/>
      </rPr>
      <t>Consilii judetene, Autoritati publice centrale, UAT locale</t>
    </r>
  </si>
  <si>
    <t>P4.Nord-Est -o regiune cu o mobilitate mai durabilă</t>
  </si>
  <si>
    <t>P5. Nord-Est - o regiune mai accesibilă</t>
  </si>
  <si>
    <t>P6.Nord-Est - o regiune mai educată</t>
  </si>
  <si>
    <t>P7.Nord-Est -O regiune mai atractivă</t>
  </si>
  <si>
    <t>Data lansare consultare publica</t>
  </si>
  <si>
    <t>mai-2024</t>
  </si>
  <si>
    <t>mai-2023</t>
  </si>
  <si>
    <t>septembrie-2024</t>
  </si>
  <si>
    <t>ianuarie-2024</t>
  </si>
  <si>
    <t>iulie-2024</t>
  </si>
  <si>
    <t>aprilie-2024</t>
  </si>
  <si>
    <t>decembrie-2023</t>
  </si>
  <si>
    <t>iulie-2023</t>
  </si>
  <si>
    <r>
      <t xml:space="preserve">Transformarea digitală a </t>
    </r>
    <r>
      <rPr>
        <b/>
        <sz val="11"/>
        <rFont val="Calibri"/>
        <family val="2"/>
      </rPr>
      <t>IMM-urilor</t>
    </r>
    <r>
      <rPr>
        <sz val="11"/>
        <rFont val="Calibri"/>
        <family val="2"/>
      </rPr>
      <t xml:space="preserve"> orientată către creșterea intensității digitale - Apel 2</t>
    </r>
  </si>
  <si>
    <r>
      <t>Dezvoltarea de servicii publice digitale noi, orientate integrat catre mediul privat, cetateni si comunitatea locala - M</t>
    </r>
    <r>
      <rPr>
        <b/>
        <sz val="11"/>
        <rFont val="Calibri"/>
        <family val="2"/>
      </rPr>
      <t>unicipii resedinta de judet, Municipii</t>
    </r>
  </si>
  <si>
    <r>
      <t xml:space="preserve">Dezvoltarea de servicii publice digitale noi, orientate integrat catre mediul privat, cetateni si comunitatea locala - </t>
    </r>
    <r>
      <rPr>
        <b/>
        <sz val="11"/>
        <rFont val="Calibri"/>
        <family val="2"/>
      </rPr>
      <t>Orase</t>
    </r>
  </si>
  <si>
    <r>
      <t xml:space="preserve">Dezvoltarea de servicii publice digitale noi, orientate integrat catre mediul privat, cetateni si comunitatea locala - </t>
    </r>
    <r>
      <rPr>
        <b/>
        <sz val="11"/>
        <rFont val="Calibri"/>
        <family val="2"/>
      </rPr>
      <t>Consilii judetene</t>
    </r>
  </si>
  <si>
    <r>
      <t xml:space="preserve">Investitii in cladirile rezidentiale in vederea cresterii eficientei energetice inclusiv, dupa caz, masuri de consolidare structurala, in functie de nivelul de expunere si vulnerabilitate la riscurile identificate - </t>
    </r>
    <r>
      <rPr>
        <b/>
        <sz val="11"/>
        <color theme="1"/>
        <rFont val="Calibri"/>
        <family val="2"/>
      </rPr>
      <t>Municipii resedinta de judet, Municipii</t>
    </r>
  </si>
  <si>
    <r>
      <t xml:space="preserve">Investitii in cladirile rezidentiale in vederea cresterii eficientei energetice inclusiv, dupa caz, masuri de consolidare structurala, in functie de nivelul de expunere si vulnerabilitate la riscurile identificate - </t>
    </r>
    <r>
      <rPr>
        <b/>
        <sz val="11"/>
        <rFont val="Calibri"/>
        <family val="2"/>
      </rPr>
      <t>Orase</t>
    </r>
  </si>
  <si>
    <t>octombrie-2023</t>
  </si>
  <si>
    <t>martie-2024</t>
  </si>
  <si>
    <r>
      <t xml:space="preserve">Promovarea mobilitatii urbane multimodale sustenabile - </t>
    </r>
    <r>
      <rPr>
        <b/>
        <sz val="11"/>
        <color theme="1"/>
        <rFont val="Calibri"/>
        <family val="2"/>
      </rPr>
      <t>Municipii resedinta de judet, Municipii</t>
    </r>
  </si>
  <si>
    <t>iunie-2023</t>
  </si>
  <si>
    <r>
      <t xml:space="preserve">Transformarea digitală a </t>
    </r>
    <r>
      <rPr>
        <b/>
        <sz val="11"/>
        <color theme="1"/>
        <rFont val="Calibri"/>
        <family val="2"/>
      </rPr>
      <t>IMM-urilor</t>
    </r>
    <r>
      <rPr>
        <sz val="11"/>
        <color theme="1"/>
        <rFont val="Calibri"/>
        <family val="2"/>
      </rPr>
      <t xml:space="preserve"> orientată către creșterea intensității digitale - Apel 1</t>
    </r>
  </si>
  <si>
    <r>
      <t>Investitii in cladirile publice in vederea cresterii eficientei energetice inclusiv, dupa caz, masuri de consolidare structurala, in functie de nivelul de expunere si vulnerabilitate la riscurile identificate -</t>
    </r>
    <r>
      <rPr>
        <b/>
        <sz val="11"/>
        <rFont val="Calibri"/>
        <family val="2"/>
      </rPr>
      <t xml:space="preserve"> proiecte etapizate cf OUG 36/2023</t>
    </r>
  </si>
  <si>
    <r>
      <t xml:space="preserve">Investitii care promoveaza infrastructura verde in zonele urbane, modernizarea si extinderea spatiilor verzi, inclusiv prin reconversia functionala a spatiilor urbane degradate, a terenurilor virane degradate/neutilizate/abandonate, cat si amenajari de paduri-parc - 
</t>
    </r>
    <r>
      <rPr>
        <b/>
        <sz val="11"/>
        <rFont val="Calibri"/>
        <family val="2"/>
      </rPr>
      <t>proiecte etapizate cf OUG 36/2023</t>
    </r>
  </si>
  <si>
    <t>PROGRAMUL REGIONAL NORD-EST - Zona geografică vizată: județele Bacău, Botoșani, Iași, Neamț, Suceava, Vaslui</t>
  </si>
  <si>
    <t>noiembrie-2023</t>
  </si>
  <si>
    <t>*Acest material reprezintă o estimare și va fi actualizat in cazul in care apar noi informatii relevante</t>
  </si>
  <si>
    <t>martie-2023</t>
  </si>
  <si>
    <t>februarie-2024</t>
  </si>
  <si>
    <t>ianuarie-2025</t>
  </si>
  <si>
    <t>iunie-2024</t>
  </si>
  <si>
    <t>octombrie-2024</t>
  </si>
  <si>
    <r>
      <t>Promovarea mobilitatii urbane multimodale sustenabile -</t>
    </r>
    <r>
      <rPr>
        <b/>
        <sz val="11"/>
        <rFont val="Calibri"/>
        <family val="2"/>
      </rPr>
      <t xml:space="preserve"> Proiecte etapizate cf OUG 36/2023</t>
    </r>
  </si>
  <si>
    <r>
      <t>Dezvoltarea unei mobilități naționale, regionale si locale durabile, reziliente in fata schimbărilor climatice, inteligente si intermodale, inclusiv îmbunătățirea accesului la TEN-T si a mobilității transfrontaliere-</t>
    </r>
    <r>
      <rPr>
        <b/>
        <sz val="11"/>
        <color theme="1"/>
        <rFont val="Calibri"/>
        <family val="2"/>
      </rPr>
      <t>Proiecte etapizate cf OUG36/2023</t>
    </r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</si>
  <si>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dual- </t>
    </r>
    <r>
      <rPr>
        <b/>
        <sz val="11"/>
        <color theme="1"/>
        <rFont val="Calibri"/>
        <family val="2"/>
      </rPr>
      <t>Proiecte etapizate cf OUG36/2023</t>
    </r>
  </si>
  <si>
    <t>iunie-2025</t>
  </si>
  <si>
    <t>noiembrie-2024</t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</si>
  <si>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 - </t>
    </r>
    <r>
      <rPr>
        <b/>
        <sz val="11"/>
        <rFont val="Calibri"/>
        <family val="2"/>
        <scheme val="minor"/>
      </rPr>
      <t>UAT locale</t>
    </r>
  </si>
  <si>
    <t>decembrie-2024</t>
  </si>
  <si>
    <t>decembrie-2028</t>
  </si>
  <si>
    <t>martie-2025</t>
  </si>
  <si>
    <t>aprilie-2025</t>
  </si>
  <si>
    <t>martie-2029</t>
  </si>
  <si>
    <t>februarie-2025</t>
  </si>
  <si>
    <t>martie-2026</t>
  </si>
  <si>
    <t>septembrie-2025</t>
  </si>
  <si>
    <t>iunie-2026</t>
  </si>
  <si>
    <t>iunie-2027</t>
  </si>
  <si>
    <t>martie-2027</t>
  </si>
  <si>
    <t>martie-2028</t>
  </si>
  <si>
    <t>februarie-2027</t>
  </si>
  <si>
    <t>mai-2025</t>
  </si>
  <si>
    <t>decembrie-2025</t>
  </si>
  <si>
    <t>iulie-2025</t>
  </si>
  <si>
    <t>ianuarie-2026</t>
  </si>
  <si>
    <t>iunie-2028</t>
  </si>
  <si>
    <t>octombrie-2026</t>
  </si>
  <si>
    <t>iulie 2027</t>
  </si>
  <si>
    <t>ianuarie-2027</t>
  </si>
  <si>
    <t>noiembrie-2027</t>
  </si>
  <si>
    <t>iulie-2027</t>
  </si>
  <si>
    <t>ianuarie-2028</t>
  </si>
  <si>
    <t>mai-2028</t>
  </si>
  <si>
    <t>noiembrie 2024</t>
  </si>
  <si>
    <t>Calendar privind apelurile planificate a se lansa în cadrul Programului Regional Nord-Est 2021-2027 - actualizat la 25.09.2023</t>
  </si>
  <si>
    <t>mai-2027</t>
  </si>
  <si>
    <t>iulie-2026</t>
  </si>
  <si>
    <t>decembrie-2029</t>
  </si>
  <si>
    <t>mai-2026</t>
  </si>
  <si>
    <t>dceembrie-2024</t>
  </si>
  <si>
    <t>dcembrie-2027</t>
  </si>
  <si>
    <t>ianuiarie-2027</t>
  </si>
  <si>
    <t>decembrie-2027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</si>
</sst>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.00\ _l_e_i_-;\-* #,##0.00\ _l_e_i_-;_-* &quot;-&quot;??\ _l_e_i_-;_-@_-"/>
    <numFmt numFmtId="166" formatCode="[$-418]mmmm\-yy;@"/>
    <numFmt numFmtId="167" formatCode="[$-418]d\-mmm\-yy;@"/>
    <numFmt numFmtId="168" formatCode="[$-418]mmmm/yy;@"/>
    <numFmt numFmtId="169" formatCode="[$-418]mmmmm/yy;@"/>
    <numFmt numFmtId="170" formatCode="[$-418]mmm/yy;@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9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rebuchet MS"/>
      <family val="2"/>
      <charset val="238"/>
    </font>
    <font>
      <b/>
      <sz val="12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  <family val="2"/>
      <charset val="238"/>
      <scheme val="minor"/>
    </font>
    <font>
      <b/>
      <sz val="12"/>
      <color rgb="FFFF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</cellStyleXfs>
  <cellXfs count="84">
    <xf numFmtId="0" fontId="0" fillId="0" borderId="0" xfId="0"/>
    <xf numFmtId="166" fontId="9" fillId="0" borderId="1" xfId="5" applyNumberFormat="1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top" wrapText="1"/>
    </xf>
    <xf numFmtId="0" fontId="2" fillId="3" borderId="0" xfId="7" applyFill="1" applyAlignment="1">
      <alignment horizontal="center" vertical="center" wrapText="1"/>
    </xf>
    <xf numFmtId="0" fontId="2" fillId="0" borderId="0" xfId="7" applyAlignment="1">
      <alignment horizontal="center" vertical="center" wrapText="1"/>
    </xf>
    <xf numFmtId="0" fontId="6" fillId="0" borderId="3" xfId="7" applyFont="1" applyBorder="1" applyAlignment="1">
      <alignment horizontal="center" vertical="top" wrapText="1"/>
    </xf>
    <xf numFmtId="0" fontId="9" fillId="0" borderId="1" xfId="7" applyFont="1" applyBorder="1" applyAlignment="1">
      <alignment horizontal="center" vertical="top" wrapText="1"/>
    </xf>
    <xf numFmtId="0" fontId="9" fillId="0" borderId="1" xfId="7" applyFont="1" applyBorder="1" applyAlignment="1">
      <alignment horizontal="left" vertical="top" wrapText="1"/>
    </xf>
    <xf numFmtId="0" fontId="10" fillId="0" borderId="1" xfId="7" applyFont="1" applyBorder="1" applyAlignment="1">
      <alignment horizontal="left" vertical="top" wrapText="1"/>
    </xf>
    <xf numFmtId="0" fontId="10" fillId="0" borderId="1" xfId="7" applyFont="1" applyBorder="1" applyAlignment="1">
      <alignment horizontal="center" vertical="top" wrapText="1"/>
    </xf>
    <xf numFmtId="0" fontId="9" fillId="0" borderId="1" xfId="7" applyFont="1" applyBorder="1" applyAlignment="1">
      <alignment horizontal="center" vertical="center" wrapText="1"/>
    </xf>
    <xf numFmtId="166" fontId="9" fillId="0" borderId="1" xfId="7" applyNumberFormat="1" applyFont="1" applyBorder="1" applyAlignment="1">
      <alignment horizontal="center" vertical="center" wrapText="1"/>
    </xf>
    <xf numFmtId="0" fontId="10" fillId="0" borderId="1" xfId="7" applyFont="1" applyBorder="1" applyAlignment="1" applyProtection="1">
      <alignment vertical="top" wrapText="1"/>
      <protection locked="0"/>
    </xf>
    <xf numFmtId="0" fontId="10" fillId="0" borderId="1" xfId="7" applyFont="1" applyBorder="1" applyAlignment="1">
      <alignment horizontal="center" vertical="center" wrapText="1"/>
    </xf>
    <xf numFmtId="166" fontId="9" fillId="0" borderId="1" xfId="7" applyNumberFormat="1" applyFont="1" applyBorder="1" applyAlignment="1" applyProtection="1">
      <alignment horizontal="center" vertical="center" wrapText="1"/>
      <protection locked="0"/>
    </xf>
    <xf numFmtId="0" fontId="2" fillId="0" borderId="1" xfId="7" applyBorder="1" applyAlignment="1" applyProtection="1">
      <alignment vertical="top" wrapText="1"/>
      <protection locked="0"/>
    </xf>
    <xf numFmtId="0" fontId="2" fillId="0" borderId="1" xfId="7" applyBorder="1" applyAlignment="1">
      <alignment horizontal="left" vertical="top" wrapText="1"/>
    </xf>
    <xf numFmtId="0" fontId="2" fillId="0" borderId="1" xfId="7" applyBorder="1" applyAlignment="1">
      <alignment horizontal="center" vertical="center" wrapText="1"/>
    </xf>
    <xf numFmtId="0" fontId="9" fillId="0" borderId="1" xfId="7" applyFont="1" applyBorder="1" applyAlignment="1" applyProtection="1">
      <alignment vertical="top" wrapText="1"/>
      <protection locked="0"/>
    </xf>
    <xf numFmtId="0" fontId="13" fillId="0" borderId="0" xfId="7" applyFont="1" applyAlignment="1">
      <alignment horizontal="center" vertical="center" wrapText="1"/>
    </xf>
    <xf numFmtId="0" fontId="2" fillId="0" borderId="0" xfId="7" applyAlignment="1">
      <alignment horizontal="center" vertical="top" wrapText="1"/>
    </xf>
    <xf numFmtId="0" fontId="8" fillId="0" borderId="0" xfId="7" applyFont="1" applyAlignment="1">
      <alignment horizontal="center" vertical="top" wrapText="1"/>
    </xf>
    <xf numFmtId="0" fontId="2" fillId="0" borderId="0" xfId="7" applyAlignment="1">
      <alignment horizontal="center" vertical="top"/>
    </xf>
    <xf numFmtId="14" fontId="12" fillId="0" borderId="0" xfId="7" applyNumberFormat="1" applyFont="1" applyAlignment="1">
      <alignment horizontal="center" vertical="top" wrapText="1"/>
    </xf>
    <xf numFmtId="14" fontId="12" fillId="0" borderId="0" xfId="7" applyNumberFormat="1" applyFont="1" applyAlignment="1">
      <alignment horizontal="center" vertical="top"/>
    </xf>
    <xf numFmtId="0" fontId="13" fillId="3" borderId="0" xfId="7" applyFont="1" applyFill="1" applyAlignment="1">
      <alignment horizontal="center" vertical="center" wrapText="1"/>
    </xf>
    <xf numFmtId="0" fontId="2" fillId="4" borderId="0" xfId="7" applyFill="1" applyAlignment="1">
      <alignment horizontal="center" vertical="top" wrapText="1"/>
    </xf>
    <xf numFmtId="0" fontId="2" fillId="0" borderId="4" xfId="7" applyBorder="1" applyAlignment="1">
      <alignment horizontal="left" vertical="top" wrapText="1"/>
    </xf>
    <xf numFmtId="0" fontId="7" fillId="0" borderId="2" xfId="7" applyFont="1" applyBorder="1" applyAlignment="1">
      <alignment horizontal="center" vertical="center" wrapText="1"/>
    </xf>
    <xf numFmtId="0" fontId="2" fillId="2" borderId="0" xfId="7" applyFill="1" applyAlignment="1">
      <alignment horizontal="center" vertical="center" wrapText="1"/>
    </xf>
    <xf numFmtId="0" fontId="13" fillId="0" borderId="1" xfId="7" applyFont="1" applyBorder="1" applyAlignment="1">
      <alignment horizontal="left" vertical="top" wrapText="1"/>
    </xf>
    <xf numFmtId="0" fontId="10" fillId="0" borderId="4" xfId="7" applyFont="1" applyBorder="1" applyAlignment="1">
      <alignment horizontal="left" vertical="top" wrapText="1"/>
    </xf>
    <xf numFmtId="0" fontId="13" fillId="0" borderId="1" xfId="7" applyFont="1" applyBorder="1" applyAlignment="1">
      <alignment horizontal="center" vertical="top" wrapText="1"/>
    </xf>
    <xf numFmtId="166" fontId="9" fillId="0" borderId="4" xfId="7" applyNumberFormat="1" applyFont="1" applyBorder="1" applyAlignment="1" applyProtection="1">
      <alignment horizontal="center" vertical="center" wrapText="1"/>
      <protection locked="0"/>
    </xf>
    <xf numFmtId="0" fontId="10" fillId="0" borderId="4" xfId="7" applyFont="1" applyBorder="1" applyAlignment="1">
      <alignment horizontal="center" vertical="top" wrapText="1"/>
    </xf>
    <xf numFmtId="0" fontId="10" fillId="0" borderId="4" xfId="7" applyFont="1" applyBorder="1" applyAlignment="1">
      <alignment horizontal="center" vertical="center" wrapText="1"/>
    </xf>
    <xf numFmtId="166" fontId="13" fillId="0" borderId="4" xfId="7" applyNumberFormat="1" applyFont="1" applyBorder="1" applyAlignment="1">
      <alignment horizontal="center" vertical="center" wrapText="1"/>
    </xf>
    <xf numFmtId="0" fontId="7" fillId="5" borderId="2" xfId="7" applyFont="1" applyFill="1" applyBorder="1" applyAlignment="1">
      <alignment horizontal="center" vertical="center" wrapText="1"/>
    </xf>
    <xf numFmtId="0" fontId="7" fillId="5" borderId="5" xfId="7" applyFont="1" applyFill="1" applyBorder="1" applyAlignment="1">
      <alignment horizontal="center" vertical="center" wrapText="1"/>
    </xf>
    <xf numFmtId="0" fontId="14" fillId="5" borderId="2" xfId="7" applyFont="1" applyFill="1" applyBorder="1" applyAlignment="1">
      <alignment horizontal="center" vertical="center" wrapText="1"/>
    </xf>
    <xf numFmtId="0" fontId="7" fillId="5" borderId="0" xfId="7" applyFont="1" applyFill="1" applyAlignment="1">
      <alignment horizontal="center" vertical="center" wrapText="1"/>
    </xf>
    <xf numFmtId="3" fontId="9" fillId="0" borderId="1" xfId="7" applyNumberFormat="1" applyFont="1" applyBorder="1" applyAlignment="1">
      <alignment horizontal="center" vertical="top" wrapText="1"/>
    </xf>
    <xf numFmtId="3" fontId="10" fillId="0" borderId="1" xfId="9" applyNumberFormat="1" applyFont="1" applyBorder="1" applyAlignment="1" applyProtection="1">
      <alignment horizontal="center" vertical="top" wrapText="1"/>
      <protection locked="0"/>
    </xf>
    <xf numFmtId="3" fontId="10" fillId="0" borderId="1" xfId="7" applyNumberFormat="1" applyFont="1" applyBorder="1" applyAlignment="1">
      <alignment horizontal="center" vertical="top" wrapText="1"/>
    </xf>
    <xf numFmtId="3" fontId="9" fillId="0" borderId="1" xfId="9" applyNumberFormat="1" applyFont="1" applyFill="1" applyBorder="1" applyAlignment="1" applyProtection="1">
      <alignment horizontal="center" vertical="top" wrapText="1"/>
      <protection locked="0"/>
    </xf>
    <xf numFmtId="3" fontId="9" fillId="0" borderId="1" xfId="9" applyNumberFormat="1" applyFont="1" applyBorder="1" applyAlignment="1" applyProtection="1">
      <alignment horizontal="center" vertical="top" wrapText="1"/>
      <protection locked="0"/>
    </xf>
    <xf numFmtId="3" fontId="9" fillId="3" borderId="1" xfId="8" applyNumberFormat="1" applyFont="1" applyFill="1" applyBorder="1" applyAlignment="1">
      <alignment horizontal="center" vertical="top" wrapText="1"/>
    </xf>
    <xf numFmtId="3" fontId="9" fillId="0" borderId="1" xfId="8" applyNumberFormat="1" applyFont="1" applyBorder="1" applyAlignment="1">
      <alignment horizontal="center" vertical="top" wrapText="1"/>
    </xf>
    <xf numFmtId="3" fontId="13" fillId="3" borderId="0" xfId="7" applyNumberFormat="1" applyFont="1" applyFill="1" applyAlignment="1">
      <alignment horizontal="center" vertical="top" wrapText="1"/>
    </xf>
    <xf numFmtId="3" fontId="13" fillId="0" borderId="1" xfId="7" applyNumberFormat="1" applyFont="1" applyBorder="1" applyAlignment="1">
      <alignment horizontal="center" vertical="top" wrapText="1"/>
    </xf>
    <xf numFmtId="3" fontId="9" fillId="0" borderId="4" xfId="9" applyNumberFormat="1" applyFont="1" applyFill="1" applyBorder="1" applyAlignment="1" applyProtection="1">
      <alignment horizontal="center" vertical="top" wrapText="1"/>
      <protection locked="0"/>
    </xf>
    <xf numFmtId="3" fontId="9" fillId="0" borderId="4" xfId="7" applyNumberFormat="1" applyFont="1" applyBorder="1" applyAlignment="1">
      <alignment horizontal="center" vertical="top" wrapText="1"/>
    </xf>
    <xf numFmtId="3" fontId="13" fillId="0" borderId="4" xfId="7" applyNumberFormat="1" applyFont="1" applyBorder="1" applyAlignment="1">
      <alignment horizontal="center" vertical="top" wrapText="1"/>
    </xf>
    <xf numFmtId="3" fontId="7" fillId="5" borderId="5" xfId="7" applyNumberFormat="1" applyFont="1" applyFill="1" applyBorder="1" applyAlignment="1">
      <alignment horizontal="center" vertical="center" wrapText="1"/>
    </xf>
    <xf numFmtId="3" fontId="2" fillId="0" borderId="0" xfId="7" applyNumberFormat="1" applyAlignment="1">
      <alignment horizontal="center" vertical="top" wrapText="1"/>
    </xf>
    <xf numFmtId="49" fontId="10" fillId="0" borderId="1" xfId="0" applyNumberFormat="1" applyFont="1" applyBorder="1" applyAlignment="1">
      <alignment vertical="top" wrapText="1"/>
    </xf>
    <xf numFmtId="0" fontId="3" fillId="2" borderId="6" xfId="7" applyFont="1" applyFill="1" applyBorder="1" applyAlignment="1">
      <alignment horizontal="center" vertical="center" wrapText="1"/>
    </xf>
    <xf numFmtId="3" fontId="3" fillId="2" borderId="6" xfId="7" applyNumberFormat="1" applyFont="1" applyFill="1" applyBorder="1" applyAlignment="1">
      <alignment horizontal="center" vertical="center" wrapText="1"/>
    </xf>
    <xf numFmtId="14" fontId="3" fillId="2" borderId="6" xfId="7" applyNumberFormat="1" applyFont="1" applyFill="1" applyBorder="1" applyAlignment="1">
      <alignment horizontal="center" vertical="center" wrapText="1"/>
    </xf>
    <xf numFmtId="0" fontId="17" fillId="0" borderId="0" xfId="8" applyFont="1" applyAlignment="1">
      <alignment horizontal="center"/>
    </xf>
    <xf numFmtId="3" fontId="17" fillId="0" borderId="0" xfId="8" applyNumberFormat="1" applyFont="1" applyAlignment="1">
      <alignment horizontal="center"/>
    </xf>
    <xf numFmtId="0" fontId="16" fillId="0" borderId="0" xfId="8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16" fillId="0" borderId="0" xfId="8" applyFont="1" applyAlignment="1">
      <alignment wrapText="1"/>
    </xf>
    <xf numFmtId="0" fontId="16" fillId="0" borderId="0" xfId="8" applyFont="1"/>
    <xf numFmtId="0" fontId="8" fillId="0" borderId="0" xfId="7" applyFont="1" applyAlignment="1">
      <alignment horizontal="center" vertical="top"/>
    </xf>
    <xf numFmtId="14" fontId="13" fillId="0" borderId="0" xfId="7" applyNumberFormat="1" applyFont="1" applyAlignment="1">
      <alignment horizontal="center" vertical="top" wrapText="1"/>
    </xf>
    <xf numFmtId="14" fontId="13" fillId="0" borderId="0" xfId="7" applyNumberFormat="1" applyFont="1" applyAlignment="1">
      <alignment horizontal="center" vertical="top"/>
    </xf>
    <xf numFmtId="3" fontId="8" fillId="0" borderId="0" xfId="7" applyNumberFormat="1" applyFont="1" applyAlignment="1">
      <alignment horizontal="center" vertical="top" wrapText="1"/>
    </xf>
    <xf numFmtId="167" fontId="9" fillId="0" borderId="1" xfId="7" applyNumberFormat="1" applyFont="1" applyBorder="1" applyAlignment="1" applyProtection="1">
      <alignment horizontal="center" vertical="center" wrapText="1"/>
      <protection locked="0"/>
    </xf>
    <xf numFmtId="166" fontId="9" fillId="3" borderId="1" xfId="7" applyNumberFormat="1" applyFont="1" applyFill="1" applyBorder="1" applyAlignment="1" applyProtection="1">
      <alignment horizontal="center" vertical="center" wrapText="1"/>
      <protection locked="0"/>
    </xf>
    <xf numFmtId="166" fontId="9" fillId="3" borderId="1" xfId="5" applyNumberFormat="1" applyFont="1" applyFill="1" applyBorder="1" applyAlignment="1">
      <alignment horizontal="center" vertical="center" wrapText="1"/>
    </xf>
    <xf numFmtId="166" fontId="9" fillId="0" borderId="1" xfId="7" quotePrefix="1" applyNumberFormat="1" applyFont="1" applyBorder="1" applyAlignment="1">
      <alignment horizontal="center" vertical="center" wrapText="1"/>
    </xf>
    <xf numFmtId="166" fontId="9" fillId="0" borderId="1" xfId="8" applyNumberFormat="1" applyFont="1" applyBorder="1" applyAlignment="1">
      <alignment horizontal="center" vertical="center" wrapText="1"/>
    </xf>
    <xf numFmtId="0" fontId="14" fillId="0" borderId="2" xfId="7" applyFont="1" applyBorder="1" applyAlignment="1">
      <alignment horizontal="center" vertical="center" wrapText="1"/>
    </xf>
    <xf numFmtId="0" fontId="23" fillId="0" borderId="0" xfId="8" applyFont="1" applyAlignment="1">
      <alignment vertical="center"/>
    </xf>
    <xf numFmtId="0" fontId="13" fillId="0" borderId="1" xfId="7" applyFont="1" applyBorder="1" applyAlignment="1">
      <alignment horizontal="center" vertical="center" wrapText="1"/>
    </xf>
    <xf numFmtId="168" fontId="9" fillId="0" borderId="1" xfId="5" applyNumberFormat="1" applyFont="1" applyBorder="1" applyAlignment="1">
      <alignment horizontal="center" vertical="center" wrapText="1"/>
    </xf>
    <xf numFmtId="169" fontId="9" fillId="0" borderId="1" xfId="7" applyNumberFormat="1" applyFont="1" applyBorder="1" applyAlignment="1">
      <alignment horizontal="center" vertical="center" wrapText="1"/>
    </xf>
    <xf numFmtId="169" fontId="9" fillId="0" borderId="1" xfId="5" applyNumberFormat="1" applyFont="1" applyBorder="1" applyAlignment="1">
      <alignment horizontal="center" vertical="center" wrapText="1"/>
    </xf>
    <xf numFmtId="169" fontId="9" fillId="0" borderId="1" xfId="7" applyNumberFormat="1" applyFont="1" applyBorder="1" applyAlignment="1" applyProtection="1">
      <alignment horizontal="center" vertical="center" wrapText="1"/>
      <protection locked="0"/>
    </xf>
    <xf numFmtId="170" fontId="9" fillId="0" borderId="1" xfId="7" applyNumberFormat="1" applyFont="1" applyBorder="1" applyAlignment="1" applyProtection="1">
      <alignment horizontal="center" vertical="center" wrapText="1"/>
      <protection locked="0"/>
    </xf>
    <xf numFmtId="168" fontId="9" fillId="3" borderId="1" xfId="7" applyNumberFormat="1" applyFont="1" applyFill="1" applyBorder="1" applyAlignment="1" applyProtection="1">
      <alignment horizontal="center" vertical="center" wrapText="1"/>
      <protection locked="0"/>
    </xf>
    <xf numFmtId="168" fontId="9" fillId="0" borderId="1" xfId="7" applyNumberFormat="1" applyFont="1" applyBorder="1" applyAlignment="1" applyProtection="1">
      <alignment horizontal="center" vertical="center" wrapText="1"/>
      <protection locked="0"/>
    </xf>
  </cellXfs>
  <cellStyles count="12">
    <cellStyle name="Comma 2" xfId="2" xr:uid="{00000000-0005-0000-0000-000001000000}"/>
    <cellStyle name="Comma 2 2" xfId="9" xr:uid="{DE7B61C8-5276-4EC5-AF3C-60FC71DDCF9A}"/>
    <cellStyle name="Comma 3" xfId="4" xr:uid="{00000000-0005-0000-0000-000002000000}"/>
    <cellStyle name="Comma 4" xfId="11" xr:uid="{08F12118-9355-4FBE-945D-27D4848264C9}"/>
    <cellStyle name="Normal" xfId="0" builtinId="0"/>
    <cellStyle name="Normal 2" xfId="1" xr:uid="{00000000-0005-0000-0000-000004000000}"/>
    <cellStyle name="Normal 2 2 2" xfId="6" xr:uid="{00000000-0005-0000-0000-000005000000}"/>
    <cellStyle name="Normal 2 3 5 2 3 2 2" xfId="5" xr:uid="{00000000-0005-0000-0000-000006000000}"/>
    <cellStyle name="Normal 26 2" xfId="3" xr:uid="{00000000-0005-0000-0000-000007000000}"/>
    <cellStyle name="Normal 26 2 2" xfId="8" xr:uid="{0B765A7C-82A3-4B20-BCD8-CEEC7EF0A521}"/>
    <cellStyle name="Normal 3" xfId="7" xr:uid="{3BDACB93-AC90-4BDF-B258-74FE8BA6ECCE}"/>
    <cellStyle name="Normal 4" xfId="10" xr:uid="{BB172033-01DA-487F-A961-7E78C14EB47A}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B418-C83F-4677-BB05-94465D8A7EFF}">
  <dimension ref="A1:R331"/>
  <sheetViews>
    <sheetView tabSelected="1" view="pageBreakPreview" zoomScale="65" zoomScaleNormal="90" zoomScaleSheetLayoutView="65" workbookViewId="0"/>
  </sheetViews>
  <sheetFormatPr defaultColWidth="9.140625" defaultRowHeight="15" customHeight="1" x14ac:dyDescent="0.25"/>
  <cols>
    <col min="1" max="1" width="6.28515625" style="21" customWidth="1"/>
    <col min="2" max="2" width="16.7109375" style="20" customWidth="1"/>
    <col min="3" max="3" width="45.42578125" style="26" customWidth="1"/>
    <col min="4" max="4" width="19.28515625" style="22" customWidth="1"/>
    <col min="5" max="5" width="17.85546875" style="20" customWidth="1"/>
    <col min="6" max="6" width="17" style="54" customWidth="1"/>
    <col min="7" max="7" width="19.85546875" style="54" customWidth="1"/>
    <col min="8" max="8" width="19.28515625" style="20" customWidth="1"/>
    <col min="9" max="9" width="17.28515625" style="22" customWidth="1"/>
    <col min="10" max="10" width="18.42578125" style="24" customWidth="1"/>
    <col min="11" max="11" width="20.42578125" style="24" customWidth="1"/>
    <col min="12" max="12" width="21" style="24" bestFit="1" customWidth="1"/>
    <col min="13" max="13" width="19.5703125" style="24" customWidth="1"/>
    <col min="14" max="14" width="25.140625" style="24" bestFit="1" customWidth="1"/>
    <col min="15" max="15" width="18.7109375" style="24" customWidth="1"/>
    <col min="16" max="16" width="19.7109375" style="24" bestFit="1" customWidth="1"/>
    <col min="17" max="17" width="19.140625" style="23" customWidth="1"/>
    <col min="18" max="18" width="21.7109375" style="23" bestFit="1" customWidth="1"/>
    <col min="19" max="16384" width="9.140625" style="20"/>
  </cols>
  <sheetData>
    <row r="1" spans="1:18" ht="15" customHeight="1" x14ac:dyDescent="0.35">
      <c r="B1" s="59"/>
      <c r="C1" s="59"/>
      <c r="D1" s="59"/>
      <c r="E1" s="59"/>
      <c r="F1" s="60"/>
      <c r="G1" s="60"/>
      <c r="H1" s="59"/>
      <c r="I1" s="65"/>
      <c r="J1" s="67"/>
      <c r="K1" s="67"/>
      <c r="L1" s="67"/>
      <c r="M1" s="67"/>
      <c r="N1" s="67"/>
      <c r="O1" s="67"/>
      <c r="P1" s="67"/>
      <c r="Q1" s="66"/>
      <c r="R1" s="66"/>
    </row>
    <row r="2" spans="1:18" ht="15" customHeight="1" x14ac:dyDescent="0.25">
      <c r="A2" s="61"/>
      <c r="B2" s="62"/>
      <c r="C2" s="62"/>
      <c r="D2" s="75" t="s">
        <v>148</v>
      </c>
      <c r="E2" s="62"/>
      <c r="F2" s="68"/>
      <c r="G2" s="68"/>
      <c r="H2" s="21"/>
      <c r="I2" s="65"/>
      <c r="J2" s="67"/>
      <c r="K2" s="67"/>
      <c r="L2" s="67"/>
      <c r="M2" s="67"/>
      <c r="N2" s="67"/>
      <c r="O2" s="67"/>
      <c r="P2" s="67"/>
      <c r="Q2" s="66"/>
      <c r="R2" s="66"/>
    </row>
    <row r="3" spans="1:18" ht="15" customHeight="1" x14ac:dyDescent="0.35">
      <c r="A3" s="63"/>
      <c r="B3" s="63"/>
      <c r="C3" s="63"/>
      <c r="D3" s="64" t="s">
        <v>110</v>
      </c>
      <c r="E3" s="63"/>
      <c r="F3" s="68"/>
      <c r="G3" s="68"/>
      <c r="H3" s="21"/>
      <c r="I3" s="65"/>
      <c r="J3" s="67"/>
      <c r="K3" s="67"/>
      <c r="L3" s="67"/>
      <c r="M3" s="67"/>
      <c r="N3" s="67"/>
      <c r="O3" s="67"/>
      <c r="P3" s="67"/>
      <c r="Q3" s="66"/>
      <c r="R3" s="66"/>
    </row>
    <row r="4" spans="1:18" ht="15" customHeight="1" x14ac:dyDescent="0.35">
      <c r="A4" s="63"/>
      <c r="B4" s="63"/>
      <c r="C4" s="63"/>
      <c r="D4" s="64"/>
      <c r="E4" s="63"/>
      <c r="F4" s="68"/>
      <c r="G4" s="68"/>
      <c r="H4" s="21"/>
      <c r="I4" s="65"/>
      <c r="J4" s="67"/>
      <c r="K4" s="67"/>
      <c r="L4" s="67"/>
      <c r="M4" s="67"/>
      <c r="N4" s="67"/>
      <c r="O4" s="67"/>
      <c r="P4" s="67"/>
      <c r="Q4" s="66"/>
      <c r="R4" s="66"/>
    </row>
    <row r="5" spans="1:18" ht="15" customHeight="1" x14ac:dyDescent="0.35">
      <c r="A5" s="63"/>
      <c r="B5" s="63"/>
      <c r="C5" s="63"/>
      <c r="D5" s="64" t="s">
        <v>108</v>
      </c>
      <c r="E5" s="63"/>
      <c r="F5" s="68"/>
      <c r="G5" s="68"/>
      <c r="H5" s="21"/>
      <c r="I5" s="65"/>
      <c r="J5" s="67"/>
      <c r="K5" s="67"/>
      <c r="L5" s="67"/>
      <c r="M5" s="67"/>
      <c r="N5" s="67"/>
      <c r="O5" s="67"/>
      <c r="P5" s="67"/>
      <c r="Q5" s="66"/>
      <c r="R5" s="66"/>
    </row>
    <row r="6" spans="1:18" ht="34.15" customHeight="1" x14ac:dyDescent="0.25">
      <c r="C6" s="21"/>
      <c r="D6" s="65"/>
      <c r="E6" s="21"/>
      <c r="F6" s="68"/>
      <c r="G6" s="68"/>
      <c r="H6" s="21"/>
      <c r="I6" s="65"/>
      <c r="J6" s="67"/>
      <c r="K6" s="67"/>
      <c r="L6" s="67"/>
      <c r="M6" s="67"/>
      <c r="N6" s="67"/>
      <c r="O6" s="67"/>
      <c r="P6" s="67"/>
      <c r="Q6" s="66"/>
      <c r="R6" s="66"/>
    </row>
    <row r="7" spans="1:18" s="29" customFormat="1" ht="93.75" customHeight="1" x14ac:dyDescent="0.25">
      <c r="A7" s="56" t="s">
        <v>0</v>
      </c>
      <c r="B7" s="56" t="s">
        <v>76</v>
      </c>
      <c r="C7" s="56" t="s">
        <v>1</v>
      </c>
      <c r="D7" s="56" t="s">
        <v>4</v>
      </c>
      <c r="E7" s="56" t="s">
        <v>8</v>
      </c>
      <c r="F7" s="57" t="s">
        <v>14</v>
      </c>
      <c r="G7" s="57" t="s">
        <v>15</v>
      </c>
      <c r="H7" s="56" t="s">
        <v>9</v>
      </c>
      <c r="I7" s="56" t="s">
        <v>7</v>
      </c>
      <c r="J7" s="56" t="s">
        <v>86</v>
      </c>
      <c r="K7" s="56" t="s">
        <v>33</v>
      </c>
      <c r="L7" s="56" t="s">
        <v>34</v>
      </c>
      <c r="M7" s="58" t="s">
        <v>10</v>
      </c>
      <c r="N7" s="58" t="s">
        <v>11</v>
      </c>
      <c r="O7" s="58" t="s">
        <v>5</v>
      </c>
      <c r="P7" s="58" t="s">
        <v>6</v>
      </c>
      <c r="Q7" s="58" t="s">
        <v>12</v>
      </c>
      <c r="R7" s="58" t="s">
        <v>13</v>
      </c>
    </row>
    <row r="8" spans="1:18" s="3" customFormat="1" ht="78.75" customHeight="1" x14ac:dyDescent="0.25">
      <c r="A8" s="5">
        <v>1</v>
      </c>
      <c r="B8" s="55" t="s">
        <v>77</v>
      </c>
      <c r="C8" s="7" t="s">
        <v>17</v>
      </c>
      <c r="D8" s="6" t="s">
        <v>35</v>
      </c>
      <c r="E8" s="9" t="s">
        <v>18</v>
      </c>
      <c r="F8" s="41">
        <v>18000000</v>
      </c>
      <c r="G8" s="41">
        <v>15300000</v>
      </c>
      <c r="H8" s="7" t="s">
        <v>47</v>
      </c>
      <c r="I8" s="10" t="s">
        <v>16</v>
      </c>
      <c r="J8" s="78" t="s">
        <v>87</v>
      </c>
      <c r="K8" s="79" t="s">
        <v>91</v>
      </c>
      <c r="L8" s="77" t="s">
        <v>122</v>
      </c>
      <c r="M8" s="1" t="s">
        <v>16</v>
      </c>
      <c r="N8" s="11" t="s">
        <v>16</v>
      </c>
      <c r="O8" s="11" t="s">
        <v>122</v>
      </c>
      <c r="P8" s="11" t="s">
        <v>122</v>
      </c>
      <c r="Q8" s="11" t="s">
        <v>122</v>
      </c>
      <c r="R8" s="11" t="s">
        <v>151</v>
      </c>
    </row>
    <row r="9" spans="1:18" s="3" customFormat="1" ht="85.5" customHeight="1" x14ac:dyDescent="0.25">
      <c r="A9" s="5">
        <f>A8+1</f>
        <v>2</v>
      </c>
      <c r="B9" s="55" t="s">
        <v>77</v>
      </c>
      <c r="C9" s="8" t="s">
        <v>19</v>
      </c>
      <c r="D9" s="6" t="s">
        <v>35</v>
      </c>
      <c r="E9" s="9" t="s">
        <v>18</v>
      </c>
      <c r="F9" s="42">
        <v>35000000</v>
      </c>
      <c r="G9" s="43">
        <v>29750000</v>
      </c>
      <c r="H9" s="12" t="s">
        <v>51</v>
      </c>
      <c r="I9" s="13" t="s">
        <v>63</v>
      </c>
      <c r="J9" s="80" t="s">
        <v>109</v>
      </c>
      <c r="K9" s="80" t="s">
        <v>92</v>
      </c>
      <c r="L9" s="14" t="s">
        <v>114</v>
      </c>
      <c r="M9" s="14" t="str">
        <f>K9</f>
        <v>aprilie-2024</v>
      </c>
      <c r="N9" s="14" t="s">
        <v>91</v>
      </c>
      <c r="O9" s="14">
        <v>45505</v>
      </c>
      <c r="P9" s="11" t="s">
        <v>120</v>
      </c>
      <c r="Q9" s="14" t="s">
        <v>122</v>
      </c>
      <c r="R9" s="14" t="s">
        <v>123</v>
      </c>
    </row>
    <row r="10" spans="1:18" s="3" customFormat="1" ht="109.9" customHeight="1" x14ac:dyDescent="0.25">
      <c r="A10" s="5">
        <v>3</v>
      </c>
      <c r="B10" s="55" t="s">
        <v>77</v>
      </c>
      <c r="C10" s="7" t="s">
        <v>60</v>
      </c>
      <c r="D10" s="6" t="s">
        <v>59</v>
      </c>
      <c r="E10" s="9" t="s">
        <v>18</v>
      </c>
      <c r="F10" s="44">
        <f>41000000+37500000</f>
        <v>78500000</v>
      </c>
      <c r="G10" s="41">
        <f>F10*0.85</f>
        <v>66725000</v>
      </c>
      <c r="H10" s="12" t="s">
        <v>55</v>
      </c>
      <c r="I10" s="13" t="s">
        <v>62</v>
      </c>
      <c r="J10" s="14" t="s">
        <v>93</v>
      </c>
      <c r="K10" s="14" t="s">
        <v>114</v>
      </c>
      <c r="L10" s="14" t="s">
        <v>89</v>
      </c>
      <c r="M10" s="14" t="str">
        <f>K10</f>
        <v>iunie-2024</v>
      </c>
      <c r="N10" s="14" t="s">
        <v>115</v>
      </c>
      <c r="O10" s="14" t="s">
        <v>120</v>
      </c>
      <c r="P10" s="72" t="s">
        <v>124</v>
      </c>
      <c r="Q10" s="14" t="s">
        <v>125</v>
      </c>
      <c r="R10" s="14" t="s">
        <v>126</v>
      </c>
    </row>
    <row r="11" spans="1:18" s="3" customFormat="1" ht="65.25" customHeight="1" x14ac:dyDescent="0.25">
      <c r="A11" s="5">
        <v>4</v>
      </c>
      <c r="B11" s="55" t="s">
        <v>77</v>
      </c>
      <c r="C11" s="8" t="s">
        <v>20</v>
      </c>
      <c r="D11" s="6" t="s">
        <v>35</v>
      </c>
      <c r="E11" s="9" t="s">
        <v>18</v>
      </c>
      <c r="F11" s="42">
        <v>6000000</v>
      </c>
      <c r="G11" s="43">
        <v>5100000</v>
      </c>
      <c r="H11" s="12" t="s">
        <v>2</v>
      </c>
      <c r="I11" s="13" t="s">
        <v>62</v>
      </c>
      <c r="J11" s="10" t="s">
        <v>89</v>
      </c>
      <c r="K11" s="14" t="s">
        <v>115</v>
      </c>
      <c r="L11" s="14" t="s">
        <v>122</v>
      </c>
      <c r="M11" s="14" t="str">
        <f t="shared" ref="M11:N49" si="0">K11</f>
        <v>octombrie-2024</v>
      </c>
      <c r="N11" s="14" t="s">
        <v>127</v>
      </c>
      <c r="O11" s="14" t="s">
        <v>127</v>
      </c>
      <c r="P11" s="11" t="s">
        <v>119</v>
      </c>
      <c r="Q11" s="14" t="s">
        <v>119</v>
      </c>
      <c r="R11" s="14" t="s">
        <v>131</v>
      </c>
    </row>
    <row r="12" spans="1:18" s="3" customFormat="1" ht="63.75" customHeight="1" x14ac:dyDescent="0.25">
      <c r="A12" s="5">
        <v>5</v>
      </c>
      <c r="B12" s="55" t="s">
        <v>77</v>
      </c>
      <c r="C12" s="8" t="s">
        <v>21</v>
      </c>
      <c r="D12" s="6" t="s">
        <v>35</v>
      </c>
      <c r="E12" s="9" t="s">
        <v>18</v>
      </c>
      <c r="F12" s="42">
        <v>6000000</v>
      </c>
      <c r="G12" s="43">
        <v>5100000</v>
      </c>
      <c r="H12" s="12" t="s">
        <v>2</v>
      </c>
      <c r="I12" s="13" t="s">
        <v>62</v>
      </c>
      <c r="J12" s="14" t="s">
        <v>92</v>
      </c>
      <c r="K12" s="83">
        <v>45505</v>
      </c>
      <c r="L12" s="14" t="s">
        <v>89</v>
      </c>
      <c r="M12" s="14">
        <f t="shared" si="0"/>
        <v>45505</v>
      </c>
      <c r="N12" s="14" t="s">
        <v>89</v>
      </c>
      <c r="O12" s="14" t="s">
        <v>115</v>
      </c>
      <c r="P12" s="11" t="s">
        <v>127</v>
      </c>
      <c r="Q12" s="14" t="s">
        <v>124</v>
      </c>
      <c r="R12" s="14" t="s">
        <v>128</v>
      </c>
    </row>
    <row r="13" spans="1:18" s="3" customFormat="1" ht="63.75" customHeight="1" x14ac:dyDescent="0.25">
      <c r="A13" s="5">
        <v>6</v>
      </c>
      <c r="B13" s="55" t="s">
        <v>77</v>
      </c>
      <c r="C13" s="8" t="s">
        <v>22</v>
      </c>
      <c r="D13" s="6" t="s">
        <v>35</v>
      </c>
      <c r="E13" s="9" t="s">
        <v>18</v>
      </c>
      <c r="F13" s="42">
        <v>6000000</v>
      </c>
      <c r="G13" s="43">
        <v>5100000</v>
      </c>
      <c r="H13" s="12" t="s">
        <v>2</v>
      </c>
      <c r="I13" s="13" t="s">
        <v>62</v>
      </c>
      <c r="J13" s="14" t="s">
        <v>115</v>
      </c>
      <c r="K13" s="14" t="s">
        <v>127</v>
      </c>
      <c r="L13" s="14" t="s">
        <v>16</v>
      </c>
      <c r="M13" s="14" t="str">
        <f t="shared" si="0"/>
        <v>februarie-2025</v>
      </c>
      <c r="N13" s="14" t="s">
        <v>16</v>
      </c>
      <c r="O13" s="14" t="s">
        <v>114</v>
      </c>
      <c r="P13" s="14" t="s">
        <v>16</v>
      </c>
      <c r="Q13" s="14" t="s">
        <v>114</v>
      </c>
      <c r="R13" s="14" t="s">
        <v>151</v>
      </c>
    </row>
    <row r="14" spans="1:18" s="3" customFormat="1" ht="63.6" customHeight="1" x14ac:dyDescent="0.25">
      <c r="A14" s="5">
        <v>7</v>
      </c>
      <c r="B14" s="55" t="s">
        <v>77</v>
      </c>
      <c r="C14" s="8" t="s">
        <v>23</v>
      </c>
      <c r="D14" s="6" t="s">
        <v>35</v>
      </c>
      <c r="E14" s="9" t="s">
        <v>18</v>
      </c>
      <c r="F14" s="42">
        <v>12000000</v>
      </c>
      <c r="G14" s="43">
        <v>10200000</v>
      </c>
      <c r="H14" s="15" t="s">
        <v>52</v>
      </c>
      <c r="I14" s="13" t="s">
        <v>62</v>
      </c>
      <c r="J14" s="10" t="s">
        <v>114</v>
      </c>
      <c r="K14" s="14" t="s">
        <v>120</v>
      </c>
      <c r="L14" s="14" t="s">
        <v>16</v>
      </c>
      <c r="M14" s="14" t="str">
        <f t="shared" si="0"/>
        <v>noiembrie-2024</v>
      </c>
      <c r="N14" s="14" t="s">
        <v>120</v>
      </c>
      <c r="O14" s="14" t="s">
        <v>120</v>
      </c>
      <c r="P14" s="11" t="s">
        <v>122</v>
      </c>
      <c r="Q14" s="14" t="s">
        <v>113</v>
      </c>
      <c r="R14" s="14" t="s">
        <v>142</v>
      </c>
    </row>
    <row r="15" spans="1:18" s="3" customFormat="1" ht="78.75" customHeight="1" x14ac:dyDescent="0.25">
      <c r="A15" s="5">
        <v>8</v>
      </c>
      <c r="B15" s="55" t="s">
        <v>77</v>
      </c>
      <c r="C15" s="8" t="s">
        <v>24</v>
      </c>
      <c r="D15" s="9" t="s">
        <v>36</v>
      </c>
      <c r="E15" s="9" t="s">
        <v>18</v>
      </c>
      <c r="F15" s="42">
        <v>30000000</v>
      </c>
      <c r="G15" s="43">
        <v>25500000</v>
      </c>
      <c r="H15" s="12" t="s">
        <v>3</v>
      </c>
      <c r="I15" s="13" t="s">
        <v>62</v>
      </c>
      <c r="J15" s="69" t="s">
        <v>111</v>
      </c>
      <c r="K15" s="69" t="s">
        <v>109</v>
      </c>
      <c r="L15" s="69" t="s">
        <v>93</v>
      </c>
      <c r="M15" s="14" t="s">
        <v>109</v>
      </c>
      <c r="N15" s="14" t="s">
        <v>90</v>
      </c>
      <c r="O15" s="14" t="s">
        <v>112</v>
      </c>
      <c r="P15" s="11" t="s">
        <v>114</v>
      </c>
      <c r="Q15" s="14" t="s">
        <v>114</v>
      </c>
      <c r="R15" s="14" t="s">
        <v>130</v>
      </c>
    </row>
    <row r="16" spans="1:18" s="3" customFormat="1" ht="73.5" customHeight="1" x14ac:dyDescent="0.25">
      <c r="A16" s="5">
        <v>9</v>
      </c>
      <c r="B16" s="55" t="s">
        <v>77</v>
      </c>
      <c r="C16" s="8" t="s">
        <v>25</v>
      </c>
      <c r="D16" s="9" t="s">
        <v>36</v>
      </c>
      <c r="E16" s="9" t="s">
        <v>18</v>
      </c>
      <c r="F16" s="42">
        <v>30000000</v>
      </c>
      <c r="G16" s="43">
        <v>25500000</v>
      </c>
      <c r="H16" s="12" t="s">
        <v>3</v>
      </c>
      <c r="I16" s="13" t="s">
        <v>62</v>
      </c>
      <c r="J16" s="10" t="s">
        <v>91</v>
      </c>
      <c r="K16" s="14" t="s">
        <v>89</v>
      </c>
      <c r="L16" s="14" t="s">
        <v>115</v>
      </c>
      <c r="M16" s="14" t="s">
        <v>89</v>
      </c>
      <c r="N16" s="14" t="s">
        <v>113</v>
      </c>
      <c r="O16" s="14" t="s">
        <v>127</v>
      </c>
      <c r="P16" s="11" t="s">
        <v>125</v>
      </c>
      <c r="Q16" s="14" t="s">
        <v>135</v>
      </c>
      <c r="R16" s="14" t="s">
        <v>149</v>
      </c>
    </row>
    <row r="17" spans="1:18" s="3" customFormat="1" ht="61.5" customHeight="1" x14ac:dyDescent="0.25">
      <c r="A17" s="5">
        <v>10</v>
      </c>
      <c r="B17" s="55" t="s">
        <v>77</v>
      </c>
      <c r="C17" s="8" t="s">
        <v>26</v>
      </c>
      <c r="D17" s="9" t="s">
        <v>36</v>
      </c>
      <c r="E17" s="9" t="s">
        <v>18</v>
      </c>
      <c r="F17" s="42">
        <v>30000000</v>
      </c>
      <c r="G17" s="43">
        <v>25500000</v>
      </c>
      <c r="H17" s="12" t="s">
        <v>2</v>
      </c>
      <c r="I17" s="13" t="s">
        <v>62</v>
      </c>
      <c r="J17" s="10" t="s">
        <v>87</v>
      </c>
      <c r="K17" s="14" t="s">
        <v>115</v>
      </c>
      <c r="L17" s="14" t="s">
        <v>122</v>
      </c>
      <c r="M17" s="14" t="str">
        <f t="shared" si="0"/>
        <v>octombrie-2024</v>
      </c>
      <c r="N17" s="14" t="str">
        <f t="shared" si="0"/>
        <v>decembrie-2024</v>
      </c>
      <c r="O17" s="14" t="s">
        <v>114</v>
      </c>
      <c r="P17" s="11" t="s">
        <v>122</v>
      </c>
      <c r="Q17" s="14" t="s">
        <v>113</v>
      </c>
      <c r="R17" s="14" t="s">
        <v>145</v>
      </c>
    </row>
    <row r="18" spans="1:18" s="3" customFormat="1" ht="66.75" customHeight="1" x14ac:dyDescent="0.25">
      <c r="A18" s="5">
        <v>11</v>
      </c>
      <c r="B18" s="55" t="s">
        <v>77</v>
      </c>
      <c r="C18" s="8" t="s">
        <v>27</v>
      </c>
      <c r="D18" s="9" t="s">
        <v>36</v>
      </c>
      <c r="E18" s="9" t="s">
        <v>18</v>
      </c>
      <c r="F18" s="42">
        <v>157000000</v>
      </c>
      <c r="G18" s="43">
        <f>F18*0.85</f>
        <v>133450000</v>
      </c>
      <c r="H18" s="12" t="s">
        <v>2</v>
      </c>
      <c r="I18" s="13" t="s">
        <v>16</v>
      </c>
      <c r="J18" s="10" t="s">
        <v>87</v>
      </c>
      <c r="K18" s="14" t="s">
        <v>91</v>
      </c>
      <c r="L18" s="14" t="s">
        <v>122</v>
      </c>
      <c r="M18" s="14" t="s">
        <v>16</v>
      </c>
      <c r="N18" s="11" t="s">
        <v>16</v>
      </c>
      <c r="O18" s="14" t="s">
        <v>122</v>
      </c>
      <c r="P18" s="14" t="s">
        <v>122</v>
      </c>
      <c r="Q18" s="14" t="s">
        <v>122</v>
      </c>
      <c r="R18" s="14" t="s">
        <v>151</v>
      </c>
    </row>
    <row r="19" spans="1:18" s="3" customFormat="1" ht="72" customHeight="1" x14ac:dyDescent="0.25">
      <c r="A19" s="5">
        <v>12</v>
      </c>
      <c r="B19" s="55" t="s">
        <v>77</v>
      </c>
      <c r="C19" s="8" t="s">
        <v>28</v>
      </c>
      <c r="D19" s="9" t="s">
        <v>36</v>
      </c>
      <c r="E19" s="9" t="s">
        <v>18</v>
      </c>
      <c r="F19" s="42">
        <v>8000000</v>
      </c>
      <c r="G19" s="43">
        <v>6800000</v>
      </c>
      <c r="H19" s="12" t="s">
        <v>53</v>
      </c>
      <c r="I19" s="13" t="s">
        <v>62</v>
      </c>
      <c r="J19" s="14" t="s">
        <v>114</v>
      </c>
      <c r="K19" s="14" t="s">
        <v>91</v>
      </c>
      <c r="L19" s="14">
        <v>45505</v>
      </c>
      <c r="M19" s="14" t="str">
        <f t="shared" si="0"/>
        <v>iulie-2024</v>
      </c>
      <c r="N19" s="14" t="s">
        <v>89</v>
      </c>
      <c r="O19" s="14" t="s">
        <v>115</v>
      </c>
      <c r="P19" s="11" t="s">
        <v>127</v>
      </c>
      <c r="Q19" s="14" t="s">
        <v>124</v>
      </c>
      <c r="R19" s="14" t="s">
        <v>133</v>
      </c>
    </row>
    <row r="20" spans="1:18" s="3" customFormat="1" ht="72" customHeight="1" x14ac:dyDescent="0.25">
      <c r="A20" s="5">
        <v>13</v>
      </c>
      <c r="B20" s="55" t="s">
        <v>77</v>
      </c>
      <c r="C20" s="16" t="s">
        <v>29</v>
      </c>
      <c r="D20" s="9" t="s">
        <v>37</v>
      </c>
      <c r="E20" s="9" t="s">
        <v>18</v>
      </c>
      <c r="F20" s="42">
        <v>600000</v>
      </c>
      <c r="G20" s="43">
        <v>510000</v>
      </c>
      <c r="H20" s="15" t="s">
        <v>2</v>
      </c>
      <c r="I20" s="17" t="s">
        <v>62</v>
      </c>
      <c r="J20" s="76" t="s">
        <v>87</v>
      </c>
      <c r="K20" s="14" t="s">
        <v>91</v>
      </c>
      <c r="L20" s="14" t="s">
        <v>115</v>
      </c>
      <c r="M20" s="14" t="str">
        <f t="shared" si="0"/>
        <v>iulie-2024</v>
      </c>
      <c r="N20" s="14" t="s">
        <v>122</v>
      </c>
      <c r="O20" s="14" t="s">
        <v>113</v>
      </c>
      <c r="P20" s="11" t="s">
        <v>125</v>
      </c>
      <c r="Q20" s="14" t="s">
        <v>135</v>
      </c>
      <c r="R20" s="14" t="s">
        <v>152</v>
      </c>
    </row>
    <row r="21" spans="1:18" s="19" customFormat="1" ht="83.25" customHeight="1" x14ac:dyDescent="0.25">
      <c r="A21" s="5">
        <v>14</v>
      </c>
      <c r="B21" s="55" t="s">
        <v>77</v>
      </c>
      <c r="C21" s="7" t="s">
        <v>30</v>
      </c>
      <c r="D21" s="6" t="s">
        <v>37</v>
      </c>
      <c r="E21" s="6" t="s">
        <v>18</v>
      </c>
      <c r="F21" s="44">
        <v>875000</v>
      </c>
      <c r="G21" s="41">
        <v>743750</v>
      </c>
      <c r="H21" s="18" t="s">
        <v>54</v>
      </c>
      <c r="I21" s="10" t="s">
        <v>62</v>
      </c>
      <c r="J21" s="14" t="s">
        <v>92</v>
      </c>
      <c r="K21" s="14" t="s">
        <v>87</v>
      </c>
      <c r="L21" s="14" t="s">
        <v>91</v>
      </c>
      <c r="M21" s="14" t="str">
        <f t="shared" si="0"/>
        <v>mai-2024</v>
      </c>
      <c r="N21" s="14">
        <v>45505</v>
      </c>
      <c r="O21" s="14" t="s">
        <v>89</v>
      </c>
      <c r="P21" s="11" t="s">
        <v>113</v>
      </c>
      <c r="Q21" s="14" t="s">
        <v>127</v>
      </c>
      <c r="R21" s="14" t="s">
        <v>134</v>
      </c>
    </row>
    <row r="22" spans="1:18" s="3" customFormat="1" ht="62.25" customHeight="1" x14ac:dyDescent="0.25">
      <c r="A22" s="5">
        <v>15</v>
      </c>
      <c r="B22" s="55" t="s">
        <v>78</v>
      </c>
      <c r="C22" s="8" t="s">
        <v>105</v>
      </c>
      <c r="D22" s="9" t="s">
        <v>38</v>
      </c>
      <c r="E22" s="9" t="s">
        <v>18</v>
      </c>
      <c r="F22" s="42">
        <v>31000000</v>
      </c>
      <c r="G22" s="43">
        <f>F22*0.85</f>
        <v>26350000</v>
      </c>
      <c r="H22" s="12" t="s">
        <v>2</v>
      </c>
      <c r="I22" s="13" t="s">
        <v>63</v>
      </c>
      <c r="J22" s="14" t="s">
        <v>104</v>
      </c>
      <c r="K22" s="14" t="s">
        <v>109</v>
      </c>
      <c r="L22" s="14" t="s">
        <v>90</v>
      </c>
      <c r="M22" s="14" t="str">
        <f t="shared" si="0"/>
        <v>noiembrie-2023</v>
      </c>
      <c r="N22" s="14" t="s">
        <v>112</v>
      </c>
      <c r="O22" s="14" t="s">
        <v>102</v>
      </c>
      <c r="P22" s="11" t="s">
        <v>91</v>
      </c>
      <c r="Q22" s="14" t="s">
        <v>91</v>
      </c>
      <c r="R22" s="14" t="s">
        <v>150</v>
      </c>
    </row>
    <row r="23" spans="1:18" s="3" customFormat="1" ht="56.25" customHeight="1" x14ac:dyDescent="0.25">
      <c r="A23" s="5">
        <v>16</v>
      </c>
      <c r="B23" s="55" t="s">
        <v>78</v>
      </c>
      <c r="C23" s="2" t="s">
        <v>95</v>
      </c>
      <c r="D23" s="9" t="s">
        <v>38</v>
      </c>
      <c r="E23" s="9" t="s">
        <v>18</v>
      </c>
      <c r="F23" s="45">
        <v>29912525.879999999</v>
      </c>
      <c r="G23" s="41">
        <f>F23*0.85</f>
        <v>25425646.998</v>
      </c>
      <c r="H23" s="12" t="s">
        <v>2</v>
      </c>
      <c r="I23" s="13" t="s">
        <v>62</v>
      </c>
      <c r="J23" s="10" t="s">
        <v>89</v>
      </c>
      <c r="K23" s="14" t="s">
        <v>115</v>
      </c>
      <c r="L23" s="14" t="s">
        <v>153</v>
      </c>
      <c r="M23" s="14" t="str">
        <f t="shared" si="0"/>
        <v>octombrie-2024</v>
      </c>
      <c r="N23" s="81" t="s">
        <v>127</v>
      </c>
      <c r="O23" s="14" t="s">
        <v>124</v>
      </c>
      <c r="P23" s="11" t="s">
        <v>119</v>
      </c>
      <c r="Q23" s="14" t="s">
        <v>119</v>
      </c>
      <c r="R23" s="14" t="s">
        <v>131</v>
      </c>
    </row>
    <row r="24" spans="1:18" s="3" customFormat="1" ht="66" customHeight="1" x14ac:dyDescent="0.25">
      <c r="A24" s="5">
        <v>17</v>
      </c>
      <c r="B24" s="55" t="s">
        <v>78</v>
      </c>
      <c r="C24" s="2" t="s">
        <v>96</v>
      </c>
      <c r="D24" s="9" t="s">
        <v>38</v>
      </c>
      <c r="E24" s="9" t="s">
        <v>18</v>
      </c>
      <c r="F24" s="46">
        <f>20234118+8083145</f>
        <v>28317263</v>
      </c>
      <c r="G24" s="47">
        <f>F24*0.85</f>
        <v>24069673.550000001</v>
      </c>
      <c r="H24" s="12" t="s">
        <v>58</v>
      </c>
      <c r="I24" s="13" t="s">
        <v>63</v>
      </c>
      <c r="J24" s="10" t="s">
        <v>89</v>
      </c>
      <c r="K24" s="14" t="s">
        <v>115</v>
      </c>
      <c r="L24" s="73" t="s">
        <v>120</v>
      </c>
      <c r="M24" s="14" t="str">
        <f t="shared" si="0"/>
        <v>octombrie-2024</v>
      </c>
      <c r="N24" s="81" t="s">
        <v>127</v>
      </c>
      <c r="O24" s="14" t="s">
        <v>124</v>
      </c>
      <c r="P24" s="11" t="s">
        <v>135</v>
      </c>
      <c r="Q24" s="14" t="s">
        <v>119</v>
      </c>
      <c r="R24" s="14" t="s">
        <v>154</v>
      </c>
    </row>
    <row r="25" spans="1:18" s="3" customFormat="1" ht="56.25" customHeight="1" x14ac:dyDescent="0.25">
      <c r="A25" s="5">
        <v>18</v>
      </c>
      <c r="B25" s="55" t="s">
        <v>78</v>
      </c>
      <c r="C25" s="2" t="s">
        <v>97</v>
      </c>
      <c r="D25" s="9" t="s">
        <v>38</v>
      </c>
      <c r="E25" s="9" t="s">
        <v>18</v>
      </c>
      <c r="F25" s="46">
        <v>6270973</v>
      </c>
      <c r="G25" s="47">
        <f t="shared" ref="G25:G35" si="1">F25*85%</f>
        <v>5330327.05</v>
      </c>
      <c r="H25" s="12" t="s">
        <v>56</v>
      </c>
      <c r="I25" s="13" t="s">
        <v>62</v>
      </c>
      <c r="J25" s="10" t="s">
        <v>89</v>
      </c>
      <c r="K25" s="14" t="s">
        <v>115</v>
      </c>
      <c r="L25" s="14" t="s">
        <v>120</v>
      </c>
      <c r="M25" s="14" t="str">
        <f t="shared" si="0"/>
        <v>octombrie-2024</v>
      </c>
      <c r="N25" s="81" t="s">
        <v>127</v>
      </c>
      <c r="O25" s="14" t="s">
        <v>124</v>
      </c>
      <c r="P25" s="11" t="s">
        <v>135</v>
      </c>
      <c r="Q25" s="14" t="s">
        <v>119</v>
      </c>
      <c r="R25" s="14" t="s">
        <v>154</v>
      </c>
    </row>
    <row r="26" spans="1:18" s="3" customFormat="1" ht="65.25" customHeight="1" x14ac:dyDescent="0.25">
      <c r="A26" s="5">
        <v>19</v>
      </c>
      <c r="B26" s="55" t="s">
        <v>78</v>
      </c>
      <c r="C26" s="2" t="s">
        <v>98</v>
      </c>
      <c r="D26" s="6" t="s">
        <v>38</v>
      </c>
      <c r="E26" s="6" t="s">
        <v>18</v>
      </c>
      <c r="F26" s="47">
        <v>4035251.06</v>
      </c>
      <c r="G26" s="47">
        <f>F26*0.85</f>
        <v>3429963.4010000001</v>
      </c>
      <c r="H26" s="18" t="s">
        <v>48</v>
      </c>
      <c r="I26" s="13" t="s">
        <v>62</v>
      </c>
      <c r="J26" s="10" t="s">
        <v>89</v>
      </c>
      <c r="K26" s="14" t="s">
        <v>115</v>
      </c>
      <c r="L26" s="14" t="s">
        <v>120</v>
      </c>
      <c r="M26" s="14" t="str">
        <f t="shared" si="0"/>
        <v>octombrie-2024</v>
      </c>
      <c r="N26" s="81" t="s">
        <v>127</v>
      </c>
      <c r="O26" s="14" t="s">
        <v>124</v>
      </c>
      <c r="P26" s="11" t="s">
        <v>135</v>
      </c>
      <c r="Q26" s="14" t="s">
        <v>119</v>
      </c>
      <c r="R26" s="14" t="s">
        <v>154</v>
      </c>
    </row>
    <row r="27" spans="1:18" s="3" customFormat="1" ht="112.5" customHeight="1" x14ac:dyDescent="0.25">
      <c r="A27" s="5">
        <v>20</v>
      </c>
      <c r="B27" s="55" t="s">
        <v>79</v>
      </c>
      <c r="C27" s="8" t="s">
        <v>99</v>
      </c>
      <c r="D27" s="9" t="s">
        <v>39</v>
      </c>
      <c r="E27" s="9" t="s">
        <v>18</v>
      </c>
      <c r="F27" s="48">
        <f>27104331+10827664</f>
        <v>37931995</v>
      </c>
      <c r="G27" s="47">
        <f>F27*0.85</f>
        <v>32242195.75</v>
      </c>
      <c r="H27" s="12" t="s">
        <v>58</v>
      </c>
      <c r="I27" s="13" t="s">
        <v>63</v>
      </c>
      <c r="J27" s="70" t="s">
        <v>109</v>
      </c>
      <c r="K27" s="70" t="s">
        <v>112</v>
      </c>
      <c r="L27" s="14" t="s">
        <v>113</v>
      </c>
      <c r="M27" s="14" t="str">
        <f t="shared" si="0"/>
        <v>februarie-2024</v>
      </c>
      <c r="N27" s="14" t="s">
        <v>124</v>
      </c>
      <c r="O27" s="14" t="s">
        <v>124</v>
      </c>
      <c r="P27" s="11" t="s">
        <v>119</v>
      </c>
      <c r="Q27" s="14" t="s">
        <v>119</v>
      </c>
      <c r="R27" s="14" t="s">
        <v>154</v>
      </c>
    </row>
    <row r="28" spans="1:18" s="3" customFormat="1" ht="98.25" customHeight="1" x14ac:dyDescent="0.25">
      <c r="A28" s="5">
        <v>21</v>
      </c>
      <c r="B28" s="55" t="s">
        <v>79</v>
      </c>
      <c r="C28" s="7" t="s">
        <v>100</v>
      </c>
      <c r="D28" s="9" t="s">
        <v>40</v>
      </c>
      <c r="E28" s="9" t="s">
        <v>18</v>
      </c>
      <c r="F28" s="45">
        <v>8400195</v>
      </c>
      <c r="G28" s="47">
        <f>F28*85%</f>
        <v>7140165.75</v>
      </c>
      <c r="H28" s="12" t="s">
        <v>56</v>
      </c>
      <c r="I28" s="13" t="s">
        <v>62</v>
      </c>
      <c r="J28" s="70" t="s">
        <v>112</v>
      </c>
      <c r="K28" s="82">
        <v>45505</v>
      </c>
      <c r="L28" s="14" t="s">
        <v>137</v>
      </c>
      <c r="M28" s="14">
        <f t="shared" si="0"/>
        <v>45505</v>
      </c>
      <c r="N28" s="14">
        <v>45870</v>
      </c>
      <c r="O28" s="14" t="s">
        <v>137</v>
      </c>
      <c r="P28" s="11" t="s">
        <v>136</v>
      </c>
      <c r="Q28" s="14" t="s">
        <v>138</v>
      </c>
      <c r="R28" s="14" t="s">
        <v>139</v>
      </c>
    </row>
    <row r="29" spans="1:18" s="19" customFormat="1" ht="96" customHeight="1" x14ac:dyDescent="0.25">
      <c r="A29" s="5">
        <v>22</v>
      </c>
      <c r="B29" s="55" t="s">
        <v>79</v>
      </c>
      <c r="C29" s="7" t="s">
        <v>106</v>
      </c>
      <c r="D29" s="6" t="s">
        <v>40</v>
      </c>
      <c r="E29" s="6" t="s">
        <v>18</v>
      </c>
      <c r="F29" s="44">
        <v>3893010.1010101009</v>
      </c>
      <c r="G29" s="47">
        <f>F29*0.85</f>
        <v>3309058.5858585858</v>
      </c>
      <c r="H29" s="18" t="s">
        <v>74</v>
      </c>
      <c r="I29" s="10" t="s">
        <v>63</v>
      </c>
      <c r="J29" s="10" t="s">
        <v>101</v>
      </c>
      <c r="K29" s="14" t="s">
        <v>109</v>
      </c>
      <c r="L29" s="14" t="s">
        <v>93</v>
      </c>
      <c r="M29" s="14" t="s">
        <v>16</v>
      </c>
      <c r="N29" s="14" t="s">
        <v>16</v>
      </c>
      <c r="O29" s="14" t="s">
        <v>109</v>
      </c>
      <c r="P29" s="11" t="s">
        <v>93</v>
      </c>
      <c r="Q29" s="14" t="s">
        <v>90</v>
      </c>
      <c r="R29" s="14" t="s">
        <v>138</v>
      </c>
    </row>
    <row r="30" spans="1:18" s="3" customFormat="1" ht="111.75" customHeight="1" x14ac:dyDescent="0.25">
      <c r="A30" s="5">
        <v>23</v>
      </c>
      <c r="B30" s="55" t="s">
        <v>79</v>
      </c>
      <c r="C30" s="8" t="s">
        <v>73</v>
      </c>
      <c r="D30" s="9" t="s">
        <v>40</v>
      </c>
      <c r="E30" s="9" t="s">
        <v>18</v>
      </c>
      <c r="F30" s="45">
        <f>76955080+30742088-3893010</f>
        <v>103804158</v>
      </c>
      <c r="G30" s="47">
        <f>F30*0.85</f>
        <v>88233534.299999997</v>
      </c>
      <c r="H30" s="12" t="s">
        <v>58</v>
      </c>
      <c r="I30" s="13" t="s">
        <v>63</v>
      </c>
      <c r="J30" s="10" t="s">
        <v>94</v>
      </c>
      <c r="K30" s="14" t="s">
        <v>101</v>
      </c>
      <c r="L30" s="14" t="s">
        <v>102</v>
      </c>
      <c r="M30" s="14" t="str">
        <f t="shared" si="0"/>
        <v>octombrie-2023</v>
      </c>
      <c r="N30" s="14" t="s">
        <v>92</v>
      </c>
      <c r="O30" s="14" t="s">
        <v>87</v>
      </c>
      <c r="P30" s="11" t="s">
        <v>89</v>
      </c>
      <c r="Q30" s="14" t="s">
        <v>115</v>
      </c>
      <c r="R30" s="14" t="s">
        <v>140</v>
      </c>
    </row>
    <row r="31" spans="1:18" s="3" customFormat="1" ht="96.75" customHeight="1" x14ac:dyDescent="0.25">
      <c r="A31" s="5">
        <v>24</v>
      </c>
      <c r="B31" s="55" t="s">
        <v>79</v>
      </c>
      <c r="C31" s="8" t="s">
        <v>80</v>
      </c>
      <c r="D31" s="9" t="s">
        <v>40</v>
      </c>
      <c r="E31" s="9" t="s">
        <v>18</v>
      </c>
      <c r="F31" s="45">
        <v>23849977</v>
      </c>
      <c r="G31" s="47">
        <f t="shared" si="1"/>
        <v>20272480.449999999</v>
      </c>
      <c r="H31" s="12" t="s">
        <v>56</v>
      </c>
      <c r="I31" s="13" t="s">
        <v>62</v>
      </c>
      <c r="J31" s="70" t="s">
        <v>93</v>
      </c>
      <c r="K31" s="70" t="s">
        <v>114</v>
      </c>
      <c r="L31" s="14">
        <v>45505</v>
      </c>
      <c r="M31" s="14" t="str">
        <f t="shared" si="0"/>
        <v>iunie-2024</v>
      </c>
      <c r="N31" s="14" t="s">
        <v>89</v>
      </c>
      <c r="O31" s="14" t="s">
        <v>115</v>
      </c>
      <c r="P31" s="11" t="s">
        <v>127</v>
      </c>
      <c r="Q31" s="14" t="s">
        <v>124</v>
      </c>
      <c r="R31" s="14" t="s">
        <v>132</v>
      </c>
    </row>
    <row r="32" spans="1:18" s="25" customFormat="1" ht="110.25" customHeight="1" x14ac:dyDescent="0.25">
      <c r="A32" s="5">
        <v>25</v>
      </c>
      <c r="B32" s="55" t="s">
        <v>79</v>
      </c>
      <c r="C32" s="7" t="s">
        <v>81</v>
      </c>
      <c r="D32" s="6" t="s">
        <v>40</v>
      </c>
      <c r="E32" s="6" t="s">
        <v>18</v>
      </c>
      <c r="F32" s="44">
        <v>126833724.41</v>
      </c>
      <c r="G32" s="47">
        <f>F32*0.85</f>
        <v>107808665.74849999</v>
      </c>
      <c r="H32" s="18" t="s">
        <v>61</v>
      </c>
      <c r="I32" s="10" t="s">
        <v>62</v>
      </c>
      <c r="J32" s="10" t="s">
        <v>102</v>
      </c>
      <c r="K32" s="1" t="s">
        <v>92</v>
      </c>
      <c r="L32" s="1" t="s">
        <v>91</v>
      </c>
      <c r="M32" s="14" t="s">
        <v>87</v>
      </c>
      <c r="N32" s="1">
        <v>45534</v>
      </c>
      <c r="O32" s="1">
        <f>N32</f>
        <v>45534</v>
      </c>
      <c r="P32" s="11" t="s">
        <v>113</v>
      </c>
      <c r="Q32" s="1" t="str">
        <f t="shared" ref="Q32:Q40" si="2">P32</f>
        <v>ianuarie-2025</v>
      </c>
      <c r="R32" s="14" t="s">
        <v>141</v>
      </c>
    </row>
    <row r="33" spans="1:18" s="4" customFormat="1" ht="123" customHeight="1" x14ac:dyDescent="0.25">
      <c r="A33" s="5">
        <v>26</v>
      </c>
      <c r="B33" s="55" t="s">
        <v>79</v>
      </c>
      <c r="C33" s="7" t="s">
        <v>107</v>
      </c>
      <c r="D33" s="6" t="s">
        <v>41</v>
      </c>
      <c r="E33" s="6" t="s">
        <v>18</v>
      </c>
      <c r="F33" s="44">
        <v>666667</v>
      </c>
      <c r="G33" s="47">
        <f>F33*85%</f>
        <v>566666.94999999995</v>
      </c>
      <c r="H33" s="18" t="s">
        <v>74</v>
      </c>
      <c r="I33" s="13" t="s">
        <v>63</v>
      </c>
      <c r="J33" s="10" t="s">
        <v>101</v>
      </c>
      <c r="K33" s="1" t="s">
        <v>109</v>
      </c>
      <c r="L33" s="1" t="s">
        <v>93</v>
      </c>
      <c r="M33" s="14" t="s">
        <v>16</v>
      </c>
      <c r="N33" s="1" t="s">
        <v>16</v>
      </c>
      <c r="O33" s="1" t="s">
        <v>109</v>
      </c>
      <c r="P33" s="11" t="s">
        <v>93</v>
      </c>
      <c r="Q33" s="1" t="s">
        <v>90</v>
      </c>
      <c r="R33" s="14" t="s">
        <v>138</v>
      </c>
    </row>
    <row r="34" spans="1:18" s="3" customFormat="1" ht="129" customHeight="1" x14ac:dyDescent="0.25">
      <c r="A34" s="5">
        <v>27</v>
      </c>
      <c r="B34" s="55" t="s">
        <v>79</v>
      </c>
      <c r="C34" s="2" t="s">
        <v>68</v>
      </c>
      <c r="D34" s="9" t="s">
        <v>41</v>
      </c>
      <c r="E34" s="9" t="s">
        <v>18</v>
      </c>
      <c r="F34" s="46">
        <f>39736985+15874168-666667</f>
        <v>54944486</v>
      </c>
      <c r="G34" s="46">
        <f t="shared" si="1"/>
        <v>46702813.100000001</v>
      </c>
      <c r="H34" s="12" t="s">
        <v>58</v>
      </c>
      <c r="I34" s="13" t="s">
        <v>63</v>
      </c>
      <c r="J34" s="71" t="s">
        <v>101</v>
      </c>
      <c r="K34" s="71" t="s">
        <v>90</v>
      </c>
      <c r="L34" s="1" t="s">
        <v>114</v>
      </c>
      <c r="M34" s="14" t="str">
        <f t="shared" si="0"/>
        <v>ianuarie-2024</v>
      </c>
      <c r="N34" s="14" t="s">
        <v>91</v>
      </c>
      <c r="O34" s="14">
        <v>45505</v>
      </c>
      <c r="P34" s="11" t="s">
        <v>122</v>
      </c>
      <c r="Q34" s="14" t="s">
        <v>113</v>
      </c>
      <c r="R34" s="14" t="s">
        <v>142</v>
      </c>
    </row>
    <row r="35" spans="1:18" s="3" customFormat="1" ht="111.75" customHeight="1" x14ac:dyDescent="0.25">
      <c r="A35" s="5">
        <f t="shared" ref="A35" si="3">A34+1</f>
        <v>28</v>
      </c>
      <c r="B35" s="55" t="s">
        <v>79</v>
      </c>
      <c r="C35" s="2" t="s">
        <v>69</v>
      </c>
      <c r="D35" s="9" t="s">
        <v>41</v>
      </c>
      <c r="E35" s="9" t="s">
        <v>18</v>
      </c>
      <c r="F35" s="46">
        <v>12315317</v>
      </c>
      <c r="G35" s="46">
        <f t="shared" si="1"/>
        <v>10468019.449999999</v>
      </c>
      <c r="H35" s="12" t="s">
        <v>56</v>
      </c>
      <c r="I35" s="13" t="s">
        <v>62</v>
      </c>
      <c r="J35" s="71" t="s">
        <v>102</v>
      </c>
      <c r="K35" s="71" t="s">
        <v>89</v>
      </c>
      <c r="L35" s="1" t="s">
        <v>120</v>
      </c>
      <c r="M35" s="14" t="str">
        <f t="shared" si="0"/>
        <v>septembrie-2024</v>
      </c>
      <c r="N35" s="1" t="s">
        <v>122</v>
      </c>
      <c r="O35" s="1" t="s">
        <v>113</v>
      </c>
      <c r="P35" s="11" t="s">
        <v>135</v>
      </c>
      <c r="Q35" s="1" t="s">
        <v>119</v>
      </c>
      <c r="R35" s="1" t="s">
        <v>131</v>
      </c>
    </row>
    <row r="36" spans="1:18" s="4" customFormat="1" ht="83.45" customHeight="1" x14ac:dyDescent="0.25">
      <c r="A36" s="5">
        <v>29</v>
      </c>
      <c r="B36" s="55" t="s">
        <v>82</v>
      </c>
      <c r="C36" s="2" t="s">
        <v>116</v>
      </c>
      <c r="D36" s="9" t="s">
        <v>42</v>
      </c>
      <c r="E36" s="9" t="s">
        <v>18</v>
      </c>
      <c r="F36" s="47">
        <f>51639550+1919408+4728977</f>
        <v>58287935</v>
      </c>
      <c r="G36" s="47">
        <f>F36*85%</f>
        <v>49544744.75</v>
      </c>
      <c r="H36" s="12" t="s">
        <v>74</v>
      </c>
      <c r="I36" s="13" t="s">
        <v>63</v>
      </c>
      <c r="J36" s="1" t="s">
        <v>101</v>
      </c>
      <c r="K36" s="1" t="s">
        <v>109</v>
      </c>
      <c r="L36" s="1" t="s">
        <v>93</v>
      </c>
      <c r="M36" s="14" t="s">
        <v>16</v>
      </c>
      <c r="N36" s="1" t="s">
        <v>16</v>
      </c>
      <c r="O36" s="1" t="s">
        <v>109</v>
      </c>
      <c r="P36" s="11" t="s">
        <v>93</v>
      </c>
      <c r="Q36" s="1" t="s">
        <v>90</v>
      </c>
      <c r="R36" s="14" t="s">
        <v>142</v>
      </c>
    </row>
    <row r="37" spans="1:18" s="3" customFormat="1" ht="63" customHeight="1" x14ac:dyDescent="0.25">
      <c r="A37" s="5">
        <v>30</v>
      </c>
      <c r="B37" s="55" t="s">
        <v>82</v>
      </c>
      <c r="C37" s="8" t="s">
        <v>103</v>
      </c>
      <c r="D37" s="9" t="s">
        <v>42</v>
      </c>
      <c r="E37" s="9" t="s">
        <v>18</v>
      </c>
      <c r="F37" s="44">
        <f>162017195+64722782-51639550-4728977</f>
        <v>170371450</v>
      </c>
      <c r="G37" s="41">
        <f>F37*0.85</f>
        <v>144815732.5</v>
      </c>
      <c r="H37" s="12" t="s">
        <v>58</v>
      </c>
      <c r="I37" s="13" t="s">
        <v>63</v>
      </c>
      <c r="J37" s="71" t="s">
        <v>88</v>
      </c>
      <c r="K37" s="1" t="s">
        <v>101</v>
      </c>
      <c r="L37" s="1" t="s">
        <v>92</v>
      </c>
      <c r="M37" s="14" t="str">
        <f t="shared" ref="M37" si="4">K37</f>
        <v>octombrie-2023</v>
      </c>
      <c r="N37" s="14" t="s">
        <v>87</v>
      </c>
      <c r="O37" s="14" t="s">
        <v>114</v>
      </c>
      <c r="P37" s="11" t="s">
        <v>115</v>
      </c>
      <c r="Q37" s="14" t="s">
        <v>147</v>
      </c>
      <c r="R37" s="14" t="s">
        <v>143</v>
      </c>
    </row>
    <row r="38" spans="1:18" s="3" customFormat="1" ht="57.75" customHeight="1" x14ac:dyDescent="0.25">
      <c r="A38" s="5">
        <v>31</v>
      </c>
      <c r="B38" s="55" t="s">
        <v>82</v>
      </c>
      <c r="C38" s="8" t="s">
        <v>70</v>
      </c>
      <c r="D38" s="9" t="s">
        <v>42</v>
      </c>
      <c r="E38" s="9" t="s">
        <v>18</v>
      </c>
      <c r="F38" s="44">
        <f>50212493-1919408</f>
        <v>48293085</v>
      </c>
      <c r="G38" s="41">
        <f>F38*0.85</f>
        <v>41049122.25</v>
      </c>
      <c r="H38" s="12" t="s">
        <v>56</v>
      </c>
      <c r="I38" s="13" t="s">
        <v>62</v>
      </c>
      <c r="J38" s="1" t="s">
        <v>101</v>
      </c>
      <c r="K38" s="1" t="s">
        <v>114</v>
      </c>
      <c r="L38" s="1">
        <v>45505</v>
      </c>
      <c r="M38" s="14" t="str">
        <f t="shared" si="0"/>
        <v>iunie-2024</v>
      </c>
      <c r="N38" s="1" t="s">
        <v>89</v>
      </c>
      <c r="O38" s="1" t="s">
        <v>115</v>
      </c>
      <c r="P38" s="11" t="s">
        <v>127</v>
      </c>
      <c r="Q38" s="1" t="s">
        <v>124</v>
      </c>
      <c r="R38" s="14" t="s">
        <v>133</v>
      </c>
    </row>
    <row r="39" spans="1:18" s="4" customFormat="1" ht="107.25" customHeight="1" x14ac:dyDescent="0.25">
      <c r="A39" s="5">
        <v>32</v>
      </c>
      <c r="B39" s="55" t="s">
        <v>83</v>
      </c>
      <c r="C39" s="8" t="s">
        <v>117</v>
      </c>
      <c r="D39" s="9" t="s">
        <v>43</v>
      </c>
      <c r="E39" s="9" t="s">
        <v>18</v>
      </c>
      <c r="F39" s="44">
        <v>50909091</v>
      </c>
      <c r="G39" s="41">
        <f>F39*85%</f>
        <v>43272727.350000001</v>
      </c>
      <c r="H39" s="12" t="s">
        <v>74</v>
      </c>
      <c r="I39" s="13" t="s">
        <v>63</v>
      </c>
      <c r="J39" s="1" t="s">
        <v>101</v>
      </c>
      <c r="K39" s="1" t="s">
        <v>109</v>
      </c>
      <c r="L39" s="1" t="s">
        <v>93</v>
      </c>
      <c r="M39" s="14" t="s">
        <v>16</v>
      </c>
      <c r="N39" s="1" t="s">
        <v>16</v>
      </c>
      <c r="O39" s="1" t="s">
        <v>109</v>
      </c>
      <c r="P39" s="11" t="s">
        <v>93</v>
      </c>
      <c r="Q39" s="1" t="s">
        <v>90</v>
      </c>
      <c r="R39" s="14" t="s">
        <v>145</v>
      </c>
    </row>
    <row r="40" spans="1:18" s="3" customFormat="1" ht="106.5" customHeight="1" x14ac:dyDescent="0.25">
      <c r="A40" s="5">
        <v>33</v>
      </c>
      <c r="B40" s="55" t="s">
        <v>83</v>
      </c>
      <c r="C40" s="8" t="s">
        <v>31</v>
      </c>
      <c r="D40" s="9" t="s">
        <v>43</v>
      </c>
      <c r="E40" s="9" t="s">
        <v>18</v>
      </c>
      <c r="F40" s="44">
        <f>181875294.12-50909091</f>
        <v>130966203.12</v>
      </c>
      <c r="G40" s="41">
        <f>F40*0.85</f>
        <v>111321272.652</v>
      </c>
      <c r="H40" s="12" t="s">
        <v>48</v>
      </c>
      <c r="I40" s="13" t="s">
        <v>63</v>
      </c>
      <c r="J40" s="70" t="s">
        <v>104</v>
      </c>
      <c r="K40" s="14" t="s">
        <v>101</v>
      </c>
      <c r="L40" s="14" t="s">
        <v>102</v>
      </c>
      <c r="M40" s="14" t="str">
        <f t="shared" si="0"/>
        <v>octombrie-2023</v>
      </c>
      <c r="N40" s="14" t="s">
        <v>92</v>
      </c>
      <c r="O40" s="14" t="s">
        <v>87</v>
      </c>
      <c r="P40" s="11" t="s">
        <v>89</v>
      </c>
      <c r="Q40" s="11" t="str">
        <f t="shared" si="2"/>
        <v>septembrie-2024</v>
      </c>
      <c r="R40" s="11" t="s">
        <v>139</v>
      </c>
    </row>
    <row r="41" spans="1:18" s="4" customFormat="1" ht="119.25" customHeight="1" x14ac:dyDescent="0.25">
      <c r="A41" s="5">
        <f t="shared" ref="A41" si="5">A40+1</f>
        <v>34</v>
      </c>
      <c r="B41" s="55" t="s">
        <v>84</v>
      </c>
      <c r="C41" s="8" t="s">
        <v>118</v>
      </c>
      <c r="D41" s="9" t="s">
        <v>44</v>
      </c>
      <c r="E41" s="9" t="s">
        <v>18</v>
      </c>
      <c r="F41" s="44">
        <f>2727273+1730203+1222334+1995347+3636364+3330089+8150908</f>
        <v>22792518</v>
      </c>
      <c r="G41" s="41">
        <f>F41*65%</f>
        <v>14815136.700000001</v>
      </c>
      <c r="H41" s="12" t="s">
        <v>74</v>
      </c>
      <c r="I41" s="13" t="s">
        <v>63</v>
      </c>
      <c r="J41" s="1" t="s">
        <v>101</v>
      </c>
      <c r="K41" s="14" t="s">
        <v>109</v>
      </c>
      <c r="L41" s="1" t="s">
        <v>93</v>
      </c>
      <c r="M41" s="14" t="s">
        <v>16</v>
      </c>
      <c r="N41" s="14" t="s">
        <v>16</v>
      </c>
      <c r="O41" s="1" t="s">
        <v>109</v>
      </c>
      <c r="P41" s="11" t="s">
        <v>93</v>
      </c>
      <c r="Q41" s="1" t="s">
        <v>90</v>
      </c>
      <c r="R41" s="11" t="s">
        <v>155</v>
      </c>
    </row>
    <row r="42" spans="1:18" s="4" customFormat="1" ht="123.75" customHeight="1" x14ac:dyDescent="0.25">
      <c r="A42" s="5">
        <v>35</v>
      </c>
      <c r="B42" s="55" t="s">
        <v>84</v>
      </c>
      <c r="C42" s="7" t="s">
        <v>71</v>
      </c>
      <c r="D42" s="9" t="s">
        <v>44</v>
      </c>
      <c r="E42" s="9" t="s">
        <v>18</v>
      </c>
      <c r="F42" s="44">
        <f>83860027-1995347-2727273-3330089</f>
        <v>75807318</v>
      </c>
      <c r="G42" s="41">
        <f>F42*0.65</f>
        <v>49274756.700000003</v>
      </c>
      <c r="H42" s="12" t="s">
        <v>58</v>
      </c>
      <c r="I42" s="13" t="s">
        <v>63</v>
      </c>
      <c r="J42" s="10" t="s">
        <v>94</v>
      </c>
      <c r="K42" s="14" t="s">
        <v>101</v>
      </c>
      <c r="L42" s="14" t="s">
        <v>102</v>
      </c>
      <c r="M42" s="14" t="str">
        <f t="shared" si="0"/>
        <v>octombrie-2023</v>
      </c>
      <c r="N42" s="14" t="s">
        <v>92</v>
      </c>
      <c r="O42" s="14" t="s">
        <v>87</v>
      </c>
      <c r="P42" s="11" t="s">
        <v>89</v>
      </c>
      <c r="Q42" s="14" t="s">
        <v>115</v>
      </c>
      <c r="R42" s="14" t="s">
        <v>144</v>
      </c>
    </row>
    <row r="43" spans="1:18" s="4" customFormat="1" ht="114" customHeight="1" x14ac:dyDescent="0.25">
      <c r="A43" s="5">
        <v>36</v>
      </c>
      <c r="B43" s="55" t="s">
        <v>84</v>
      </c>
      <c r="C43" s="8" t="s">
        <v>72</v>
      </c>
      <c r="D43" s="9" t="s">
        <v>44</v>
      </c>
      <c r="E43" s="9" t="s">
        <v>18</v>
      </c>
      <c r="F43" s="44">
        <f>18571145-1222334-8150908</f>
        <v>9197903</v>
      </c>
      <c r="G43" s="41">
        <f>F43*0.65</f>
        <v>5978636.9500000002</v>
      </c>
      <c r="H43" s="12" t="s">
        <v>56</v>
      </c>
      <c r="I43" s="13" t="s">
        <v>62</v>
      </c>
      <c r="J43" s="14" t="s">
        <v>109</v>
      </c>
      <c r="K43" s="14" t="s">
        <v>87</v>
      </c>
      <c r="L43" s="14" t="s">
        <v>91</v>
      </c>
      <c r="M43" s="14" t="str">
        <f t="shared" si="0"/>
        <v>mai-2024</v>
      </c>
      <c r="N43" s="14">
        <v>45870</v>
      </c>
      <c r="O43" s="14" t="s">
        <v>129</v>
      </c>
      <c r="P43" s="11" t="s">
        <v>113</v>
      </c>
      <c r="Q43" s="14" t="s">
        <v>127</v>
      </c>
      <c r="R43" s="14" t="s">
        <v>143</v>
      </c>
    </row>
    <row r="44" spans="1:18" s="4" customFormat="1" ht="114.75" customHeight="1" x14ac:dyDescent="0.25">
      <c r="A44" s="5">
        <v>37</v>
      </c>
      <c r="B44" s="55" t="s">
        <v>84</v>
      </c>
      <c r="C44" s="30" t="s">
        <v>121</v>
      </c>
      <c r="D44" s="32" t="s">
        <v>45</v>
      </c>
      <c r="E44" s="6" t="s">
        <v>18</v>
      </c>
      <c r="F44" s="49">
        <f>68682000.31-1730203</f>
        <v>66951797.310000002</v>
      </c>
      <c r="G44" s="49">
        <f>F44*0.65</f>
        <v>43518668.251500003</v>
      </c>
      <c r="H44" s="18" t="s">
        <v>75</v>
      </c>
      <c r="I44" s="13" t="s">
        <v>62</v>
      </c>
      <c r="J44" s="14" t="s">
        <v>102</v>
      </c>
      <c r="K44" s="14" t="s">
        <v>87</v>
      </c>
      <c r="L44" s="14" t="s">
        <v>91</v>
      </c>
      <c r="M44" s="14" t="str">
        <f t="shared" si="0"/>
        <v>mai-2024</v>
      </c>
      <c r="N44" s="14">
        <v>45505</v>
      </c>
      <c r="O44" s="14" t="s">
        <v>89</v>
      </c>
      <c r="P44" s="11" t="s">
        <v>113</v>
      </c>
      <c r="Q44" s="14" t="s">
        <v>127</v>
      </c>
      <c r="R44" s="14" t="s">
        <v>143</v>
      </c>
    </row>
    <row r="45" spans="1:18" s="4" customFormat="1" ht="49.5" customHeight="1" x14ac:dyDescent="0.25">
      <c r="A45" s="5">
        <v>38</v>
      </c>
      <c r="B45" s="55" t="s">
        <v>84</v>
      </c>
      <c r="C45" s="8" t="s">
        <v>32</v>
      </c>
      <c r="D45" s="9" t="s">
        <v>44</v>
      </c>
      <c r="E45" s="9" t="s">
        <v>18</v>
      </c>
      <c r="F45" s="44">
        <f>19150366.15-3636364</f>
        <v>15514002.149999999</v>
      </c>
      <c r="G45" s="41">
        <f>F45*0.65</f>
        <v>10084101.397499999</v>
      </c>
      <c r="H45" s="12" t="s">
        <v>49</v>
      </c>
      <c r="I45" s="13" t="s">
        <v>62</v>
      </c>
      <c r="J45" s="14" t="s">
        <v>87</v>
      </c>
      <c r="K45" s="14" t="s">
        <v>91</v>
      </c>
      <c r="L45" s="14" t="s">
        <v>89</v>
      </c>
      <c r="M45" s="14" t="str">
        <f t="shared" si="0"/>
        <v>iulie-2024</v>
      </c>
      <c r="N45" s="14" t="s">
        <v>115</v>
      </c>
      <c r="O45" s="14" t="s">
        <v>120</v>
      </c>
      <c r="P45" s="11" t="s">
        <v>124</v>
      </c>
      <c r="Q45" s="14" t="s">
        <v>125</v>
      </c>
      <c r="R45" s="14" t="s">
        <v>145</v>
      </c>
    </row>
    <row r="46" spans="1:18" s="4" customFormat="1" ht="82.5" customHeight="1" x14ac:dyDescent="0.25">
      <c r="A46" s="5">
        <v>39</v>
      </c>
      <c r="B46" s="55" t="s">
        <v>85</v>
      </c>
      <c r="C46" s="8" t="s">
        <v>64</v>
      </c>
      <c r="D46" s="9" t="s">
        <v>46</v>
      </c>
      <c r="E46" s="9" t="s">
        <v>18</v>
      </c>
      <c r="F46" s="44">
        <v>63990201</v>
      </c>
      <c r="G46" s="41">
        <f>F46*0.85</f>
        <v>54391670.850000001</v>
      </c>
      <c r="H46" s="12" t="s">
        <v>50</v>
      </c>
      <c r="I46" s="13" t="s">
        <v>63</v>
      </c>
      <c r="J46" s="14" t="s">
        <v>94</v>
      </c>
      <c r="K46" s="14" t="s">
        <v>109</v>
      </c>
      <c r="L46" s="14" t="s">
        <v>92</v>
      </c>
      <c r="M46" s="14" t="str">
        <f t="shared" si="0"/>
        <v>noiembrie-2023</v>
      </c>
      <c r="N46" s="14" t="s">
        <v>87</v>
      </c>
      <c r="O46" s="14" t="s">
        <v>114</v>
      </c>
      <c r="P46" s="11" t="s">
        <v>115</v>
      </c>
      <c r="Q46" s="14" t="str">
        <f>P46</f>
        <v>octombrie-2024</v>
      </c>
      <c r="R46" s="14" t="s">
        <v>146</v>
      </c>
    </row>
    <row r="47" spans="1:18" s="4" customFormat="1" ht="77.25" customHeight="1" x14ac:dyDescent="0.25">
      <c r="A47" s="5">
        <v>40</v>
      </c>
      <c r="B47" s="55" t="s">
        <v>85</v>
      </c>
      <c r="C47" s="8" t="s">
        <v>65</v>
      </c>
      <c r="D47" s="9" t="s">
        <v>46</v>
      </c>
      <c r="E47" s="9" t="s">
        <v>18</v>
      </c>
      <c r="F47" s="44">
        <v>25562866</v>
      </c>
      <c r="G47" s="41">
        <f>F47*85/100</f>
        <v>21728436.100000001</v>
      </c>
      <c r="H47" s="12" t="s">
        <v>57</v>
      </c>
      <c r="I47" s="13" t="s">
        <v>62</v>
      </c>
      <c r="J47" s="14" t="s">
        <v>90</v>
      </c>
      <c r="K47" s="14" t="s">
        <v>102</v>
      </c>
      <c r="L47" s="14" t="s">
        <v>87</v>
      </c>
      <c r="M47" s="14" t="str">
        <f t="shared" si="0"/>
        <v>martie-2024</v>
      </c>
      <c r="N47" s="14" t="s">
        <v>114</v>
      </c>
      <c r="O47" s="14" t="s">
        <v>91</v>
      </c>
      <c r="P47" s="11" t="s">
        <v>120</v>
      </c>
      <c r="Q47" s="14" t="str">
        <f>P47</f>
        <v>noiembrie-2024</v>
      </c>
      <c r="R47" s="14" t="s">
        <v>139</v>
      </c>
    </row>
    <row r="48" spans="1:18" s="4" customFormat="1" ht="110.25" customHeight="1" x14ac:dyDescent="0.25">
      <c r="A48" s="5">
        <v>41</v>
      </c>
      <c r="B48" s="55" t="s">
        <v>85</v>
      </c>
      <c r="C48" s="31" t="s">
        <v>66</v>
      </c>
      <c r="D48" s="9" t="s">
        <v>46</v>
      </c>
      <c r="E48" s="9" t="s">
        <v>18</v>
      </c>
      <c r="F48" s="50">
        <v>19831892</v>
      </c>
      <c r="G48" s="51">
        <f>F48*0.85</f>
        <v>16857108.199999999</v>
      </c>
      <c r="H48" s="12" t="s">
        <v>56</v>
      </c>
      <c r="I48" s="13" t="s">
        <v>62</v>
      </c>
      <c r="J48" s="33" t="s">
        <v>90</v>
      </c>
      <c r="K48" s="33" t="s">
        <v>102</v>
      </c>
      <c r="L48" s="33" t="s">
        <v>87</v>
      </c>
      <c r="M48" s="14" t="str">
        <f t="shared" si="0"/>
        <v>martie-2024</v>
      </c>
      <c r="N48" s="33" t="s">
        <v>114</v>
      </c>
      <c r="O48" s="33" t="s">
        <v>91</v>
      </c>
      <c r="P48" s="33" t="s">
        <v>120</v>
      </c>
      <c r="Q48" s="33" t="s">
        <v>120</v>
      </c>
      <c r="R48" s="14" t="s">
        <v>139</v>
      </c>
    </row>
    <row r="49" spans="1:18" ht="96" customHeight="1" thickBot="1" x14ac:dyDescent="0.3">
      <c r="A49" s="5">
        <v>42</v>
      </c>
      <c r="B49" s="55" t="s">
        <v>85</v>
      </c>
      <c r="C49" s="27" t="s">
        <v>67</v>
      </c>
      <c r="D49" s="34" t="s">
        <v>46</v>
      </c>
      <c r="E49" s="34" t="s">
        <v>18</v>
      </c>
      <c r="F49" s="52">
        <v>9388071.7599999998</v>
      </c>
      <c r="G49" s="52">
        <f>F49*0.85</f>
        <v>7979860.9959999993</v>
      </c>
      <c r="H49" s="27" t="s">
        <v>2</v>
      </c>
      <c r="I49" s="35" t="s">
        <v>62</v>
      </c>
      <c r="J49" s="36" t="s">
        <v>91</v>
      </c>
      <c r="K49" s="36" t="s">
        <v>91</v>
      </c>
      <c r="L49" s="36" t="s">
        <v>119</v>
      </c>
      <c r="M49" s="14" t="str">
        <f t="shared" si="0"/>
        <v>iulie-2024</v>
      </c>
      <c r="N49" s="36" t="s">
        <v>137</v>
      </c>
      <c r="O49" s="36">
        <v>45534</v>
      </c>
      <c r="P49" s="11" t="s">
        <v>136</v>
      </c>
      <c r="Q49" s="36" t="str">
        <f>P49</f>
        <v>decembrie-2025</v>
      </c>
      <c r="R49" s="36" t="s">
        <v>156</v>
      </c>
    </row>
    <row r="50" spans="1:18" s="40" customFormat="1" ht="16.5" thickBot="1" x14ac:dyDescent="0.3">
      <c r="A50" s="37"/>
      <c r="B50" s="37"/>
      <c r="C50" s="28"/>
      <c r="D50" s="37"/>
      <c r="E50" s="38"/>
      <c r="F50" s="53">
        <f>SUM(F8:F49)</f>
        <v>1658014875.7910101</v>
      </c>
      <c r="G50" s="53">
        <f>SUM(G8:G49)</f>
        <v>1371259936.7303588</v>
      </c>
      <c r="H50" s="37"/>
      <c r="I50" s="37"/>
      <c r="J50" s="39"/>
      <c r="K50" s="39"/>
      <c r="L50" s="74"/>
      <c r="M50" s="39"/>
      <c r="N50" s="39"/>
      <c r="O50" s="39"/>
      <c r="P50" s="39"/>
      <c r="Q50" s="39"/>
      <c r="R50" s="39"/>
    </row>
    <row r="51" spans="1:18" ht="15" customHeight="1" x14ac:dyDescent="0.25">
      <c r="C51" s="20"/>
    </row>
    <row r="52" spans="1:18" ht="15" customHeight="1" x14ac:dyDescent="0.25">
      <c r="C52" s="20"/>
    </row>
    <row r="53" spans="1:18" ht="15" customHeight="1" x14ac:dyDescent="0.25">
      <c r="C53" s="20"/>
    </row>
    <row r="54" spans="1:18" ht="15" customHeight="1" x14ac:dyDescent="0.25">
      <c r="C54" s="20"/>
    </row>
    <row r="55" spans="1:18" ht="15" customHeight="1" x14ac:dyDescent="0.25">
      <c r="C55" s="20"/>
    </row>
    <row r="56" spans="1:18" ht="15" customHeight="1" x14ac:dyDescent="0.25">
      <c r="C56" s="20"/>
    </row>
    <row r="57" spans="1:18" ht="15" customHeight="1" x14ac:dyDescent="0.25">
      <c r="C57" s="20"/>
    </row>
    <row r="58" spans="1:18" ht="15" customHeight="1" x14ac:dyDescent="0.25">
      <c r="C58" s="20"/>
    </row>
    <row r="59" spans="1:18" ht="15" customHeight="1" x14ac:dyDescent="0.25">
      <c r="C59" s="20"/>
    </row>
    <row r="60" spans="1:18" ht="15" customHeight="1" x14ac:dyDescent="0.25">
      <c r="C60" s="20"/>
    </row>
    <row r="61" spans="1:18" ht="15" customHeight="1" x14ac:dyDescent="0.25">
      <c r="C61" s="20"/>
    </row>
    <row r="62" spans="1:18" ht="15" customHeight="1" x14ac:dyDescent="0.25">
      <c r="C62" s="20"/>
    </row>
    <row r="63" spans="1:18" ht="15" customHeight="1" x14ac:dyDescent="0.25">
      <c r="C63" s="20"/>
    </row>
    <row r="64" spans="1:18" ht="15" customHeight="1" x14ac:dyDescent="0.25">
      <c r="C64" s="20"/>
    </row>
    <row r="65" spans="3:3" ht="15" customHeight="1" x14ac:dyDescent="0.25">
      <c r="C65" s="20"/>
    </row>
    <row r="66" spans="3:3" ht="15" customHeight="1" x14ac:dyDescent="0.25">
      <c r="C66" s="20"/>
    </row>
    <row r="67" spans="3:3" ht="15" customHeight="1" x14ac:dyDescent="0.25">
      <c r="C67" s="20"/>
    </row>
    <row r="68" spans="3:3" ht="15" customHeight="1" x14ac:dyDescent="0.25">
      <c r="C68" s="20"/>
    </row>
    <row r="69" spans="3:3" ht="15" customHeight="1" x14ac:dyDescent="0.25">
      <c r="C69" s="20"/>
    </row>
    <row r="70" spans="3:3" ht="15" customHeight="1" x14ac:dyDescent="0.25">
      <c r="C70" s="20"/>
    </row>
    <row r="71" spans="3:3" ht="15" customHeight="1" x14ac:dyDescent="0.25">
      <c r="C71" s="20"/>
    </row>
    <row r="72" spans="3:3" ht="15" customHeight="1" x14ac:dyDescent="0.25">
      <c r="C72" s="20"/>
    </row>
    <row r="73" spans="3:3" ht="15" customHeight="1" x14ac:dyDescent="0.25">
      <c r="C73" s="20"/>
    </row>
    <row r="74" spans="3:3" ht="15" customHeight="1" x14ac:dyDescent="0.25">
      <c r="C74" s="20"/>
    </row>
    <row r="75" spans="3:3" ht="15" customHeight="1" x14ac:dyDescent="0.25">
      <c r="C75" s="20"/>
    </row>
    <row r="76" spans="3:3" ht="15" customHeight="1" x14ac:dyDescent="0.25">
      <c r="C76" s="20"/>
    </row>
    <row r="77" spans="3:3" ht="15" customHeight="1" x14ac:dyDescent="0.25">
      <c r="C77" s="20"/>
    </row>
    <row r="78" spans="3:3" ht="15" customHeight="1" x14ac:dyDescent="0.25">
      <c r="C78" s="20"/>
    </row>
    <row r="79" spans="3:3" ht="15" customHeight="1" x14ac:dyDescent="0.25">
      <c r="C79" s="20"/>
    </row>
    <row r="80" spans="3:3" ht="15" customHeight="1" x14ac:dyDescent="0.25">
      <c r="C80" s="20"/>
    </row>
    <row r="81" spans="3:3" ht="15" customHeight="1" x14ac:dyDescent="0.25">
      <c r="C81" s="20"/>
    </row>
    <row r="82" spans="3:3" ht="15" customHeight="1" x14ac:dyDescent="0.25">
      <c r="C82" s="20"/>
    </row>
    <row r="83" spans="3:3" ht="15" customHeight="1" x14ac:dyDescent="0.25">
      <c r="C83" s="20"/>
    </row>
    <row r="84" spans="3:3" ht="15" customHeight="1" x14ac:dyDescent="0.25">
      <c r="C84" s="20"/>
    </row>
    <row r="85" spans="3:3" ht="15" customHeight="1" x14ac:dyDescent="0.25">
      <c r="C85" s="20"/>
    </row>
    <row r="86" spans="3:3" ht="15" customHeight="1" x14ac:dyDescent="0.25">
      <c r="C86" s="20"/>
    </row>
    <row r="87" spans="3:3" ht="15" customHeight="1" x14ac:dyDescent="0.25">
      <c r="C87" s="20"/>
    </row>
    <row r="88" spans="3:3" ht="15" customHeight="1" x14ac:dyDescent="0.25">
      <c r="C88" s="20"/>
    </row>
    <row r="89" spans="3:3" ht="15" customHeight="1" x14ac:dyDescent="0.25">
      <c r="C89" s="20"/>
    </row>
    <row r="90" spans="3:3" ht="15" customHeight="1" x14ac:dyDescent="0.25">
      <c r="C90" s="20"/>
    </row>
    <row r="91" spans="3:3" ht="15" customHeight="1" x14ac:dyDescent="0.25">
      <c r="C91" s="20"/>
    </row>
    <row r="92" spans="3:3" ht="15" customHeight="1" x14ac:dyDescent="0.25">
      <c r="C92" s="20"/>
    </row>
    <row r="93" spans="3:3" ht="15" customHeight="1" x14ac:dyDescent="0.25">
      <c r="C93" s="20"/>
    </row>
    <row r="94" spans="3:3" ht="15" customHeight="1" x14ac:dyDescent="0.25">
      <c r="C94" s="20"/>
    </row>
    <row r="95" spans="3:3" ht="15" customHeight="1" x14ac:dyDescent="0.25">
      <c r="C95" s="20"/>
    </row>
    <row r="96" spans="3:3" ht="15" customHeight="1" x14ac:dyDescent="0.25">
      <c r="C96" s="20"/>
    </row>
    <row r="97" spans="3:3" ht="15" customHeight="1" x14ac:dyDescent="0.25">
      <c r="C97" s="20"/>
    </row>
    <row r="98" spans="3:3" ht="15" customHeight="1" x14ac:dyDescent="0.25">
      <c r="C98" s="20"/>
    </row>
    <row r="99" spans="3:3" ht="15" customHeight="1" x14ac:dyDescent="0.25">
      <c r="C99" s="20"/>
    </row>
    <row r="100" spans="3:3" ht="15" customHeight="1" x14ac:dyDescent="0.25">
      <c r="C100" s="20"/>
    </row>
    <row r="101" spans="3:3" ht="15" customHeight="1" x14ac:dyDescent="0.25">
      <c r="C101" s="20"/>
    </row>
    <row r="102" spans="3:3" ht="15" customHeight="1" x14ac:dyDescent="0.25">
      <c r="C102" s="20"/>
    </row>
    <row r="103" spans="3:3" ht="15" customHeight="1" x14ac:dyDescent="0.25">
      <c r="C103" s="20"/>
    </row>
    <row r="104" spans="3:3" ht="15" customHeight="1" x14ac:dyDescent="0.25">
      <c r="C104" s="20"/>
    </row>
    <row r="105" spans="3:3" ht="15" customHeight="1" x14ac:dyDescent="0.25">
      <c r="C105" s="20"/>
    </row>
    <row r="106" spans="3:3" ht="15" customHeight="1" x14ac:dyDescent="0.25">
      <c r="C106" s="20"/>
    </row>
    <row r="107" spans="3:3" ht="15" customHeight="1" x14ac:dyDescent="0.25">
      <c r="C107" s="20"/>
    </row>
    <row r="108" spans="3:3" ht="15" customHeight="1" x14ac:dyDescent="0.25">
      <c r="C108" s="20"/>
    </row>
    <row r="109" spans="3:3" ht="15" customHeight="1" x14ac:dyDescent="0.25">
      <c r="C109" s="20"/>
    </row>
    <row r="110" spans="3:3" ht="15" customHeight="1" x14ac:dyDescent="0.25">
      <c r="C110" s="20"/>
    </row>
    <row r="111" spans="3:3" ht="15" customHeight="1" x14ac:dyDescent="0.25">
      <c r="C111" s="20"/>
    </row>
    <row r="112" spans="3:3" ht="15" customHeight="1" x14ac:dyDescent="0.25">
      <c r="C112" s="20"/>
    </row>
    <row r="113" spans="3:3" ht="15" customHeight="1" x14ac:dyDescent="0.25">
      <c r="C113" s="20"/>
    </row>
    <row r="114" spans="3:3" ht="15" customHeight="1" x14ac:dyDescent="0.25">
      <c r="C114" s="20"/>
    </row>
    <row r="115" spans="3:3" ht="15" customHeight="1" x14ac:dyDescent="0.25">
      <c r="C115" s="20"/>
    </row>
    <row r="116" spans="3:3" ht="15" customHeight="1" x14ac:dyDescent="0.25">
      <c r="C116" s="20"/>
    </row>
    <row r="117" spans="3:3" ht="15" customHeight="1" x14ac:dyDescent="0.25">
      <c r="C117" s="20"/>
    </row>
    <row r="118" spans="3:3" ht="15" customHeight="1" x14ac:dyDescent="0.25">
      <c r="C118" s="20"/>
    </row>
    <row r="119" spans="3:3" ht="15" customHeight="1" x14ac:dyDescent="0.25">
      <c r="C119" s="20"/>
    </row>
    <row r="120" spans="3:3" ht="15" customHeight="1" x14ac:dyDescent="0.25">
      <c r="C120" s="20"/>
    </row>
    <row r="121" spans="3:3" ht="15" customHeight="1" x14ac:dyDescent="0.25">
      <c r="C121" s="20"/>
    </row>
    <row r="122" spans="3:3" ht="15" customHeight="1" x14ac:dyDescent="0.25">
      <c r="C122" s="20"/>
    </row>
    <row r="123" spans="3:3" ht="15" customHeight="1" x14ac:dyDescent="0.25">
      <c r="C123" s="20"/>
    </row>
    <row r="124" spans="3:3" ht="15" customHeight="1" x14ac:dyDescent="0.25">
      <c r="C124" s="20"/>
    </row>
    <row r="125" spans="3:3" ht="15" customHeight="1" x14ac:dyDescent="0.25">
      <c r="C125" s="20"/>
    </row>
    <row r="126" spans="3:3" ht="15" customHeight="1" x14ac:dyDescent="0.25">
      <c r="C126" s="20"/>
    </row>
    <row r="127" spans="3:3" ht="15" customHeight="1" x14ac:dyDescent="0.25">
      <c r="C127" s="20"/>
    </row>
    <row r="128" spans="3:3" ht="15" customHeight="1" x14ac:dyDescent="0.25">
      <c r="C128" s="20"/>
    </row>
    <row r="129" spans="3:3" ht="15" customHeight="1" x14ac:dyDescent="0.25">
      <c r="C129" s="20"/>
    </row>
    <row r="130" spans="3:3" ht="15" customHeight="1" x14ac:dyDescent="0.25">
      <c r="C130" s="20"/>
    </row>
    <row r="131" spans="3:3" ht="15" customHeight="1" x14ac:dyDescent="0.25">
      <c r="C131" s="20"/>
    </row>
    <row r="132" spans="3:3" ht="15" customHeight="1" x14ac:dyDescent="0.25">
      <c r="C132" s="20"/>
    </row>
    <row r="133" spans="3:3" ht="15" customHeight="1" x14ac:dyDescent="0.25">
      <c r="C133" s="20"/>
    </row>
    <row r="134" spans="3:3" ht="15" customHeight="1" x14ac:dyDescent="0.25">
      <c r="C134" s="20"/>
    </row>
    <row r="135" spans="3:3" ht="15" customHeight="1" x14ac:dyDescent="0.25">
      <c r="C135" s="20"/>
    </row>
    <row r="136" spans="3:3" ht="15" customHeight="1" x14ac:dyDescent="0.25">
      <c r="C136" s="20"/>
    </row>
    <row r="137" spans="3:3" ht="15" customHeight="1" x14ac:dyDescent="0.25">
      <c r="C137" s="20"/>
    </row>
    <row r="138" spans="3:3" ht="15" customHeight="1" x14ac:dyDescent="0.25">
      <c r="C138" s="20"/>
    </row>
    <row r="139" spans="3:3" ht="15" customHeight="1" x14ac:dyDescent="0.25">
      <c r="C139" s="20"/>
    </row>
    <row r="140" spans="3:3" ht="15" customHeight="1" x14ac:dyDescent="0.25">
      <c r="C140" s="20"/>
    </row>
    <row r="141" spans="3:3" ht="15" customHeight="1" x14ac:dyDescent="0.25">
      <c r="C141" s="20"/>
    </row>
    <row r="142" spans="3:3" ht="15" customHeight="1" x14ac:dyDescent="0.25">
      <c r="C142" s="20"/>
    </row>
    <row r="143" spans="3:3" ht="15" customHeight="1" x14ac:dyDescent="0.25">
      <c r="C143" s="20"/>
    </row>
    <row r="144" spans="3:3" ht="15" customHeight="1" x14ac:dyDescent="0.25">
      <c r="C144" s="20"/>
    </row>
    <row r="145" spans="3:3" ht="15" customHeight="1" x14ac:dyDescent="0.25">
      <c r="C145" s="20"/>
    </row>
    <row r="146" spans="3:3" ht="15" customHeight="1" x14ac:dyDescent="0.25">
      <c r="C146" s="20"/>
    </row>
    <row r="147" spans="3:3" ht="15" customHeight="1" x14ac:dyDescent="0.25">
      <c r="C147" s="20"/>
    </row>
    <row r="148" spans="3:3" ht="15" customHeight="1" x14ac:dyDescent="0.25">
      <c r="C148" s="20"/>
    </row>
    <row r="149" spans="3:3" ht="15" customHeight="1" x14ac:dyDescent="0.25">
      <c r="C149" s="20"/>
    </row>
    <row r="150" spans="3:3" ht="15" customHeight="1" x14ac:dyDescent="0.25">
      <c r="C150" s="20"/>
    </row>
    <row r="151" spans="3:3" ht="15" customHeight="1" x14ac:dyDescent="0.25">
      <c r="C151" s="20"/>
    </row>
    <row r="152" spans="3:3" ht="15" customHeight="1" x14ac:dyDescent="0.25">
      <c r="C152" s="20"/>
    </row>
    <row r="153" spans="3:3" ht="15" customHeight="1" x14ac:dyDescent="0.25">
      <c r="C153" s="20"/>
    </row>
    <row r="154" spans="3:3" ht="15" customHeight="1" x14ac:dyDescent="0.25">
      <c r="C154" s="20"/>
    </row>
    <row r="155" spans="3:3" ht="15" customHeight="1" x14ac:dyDescent="0.25">
      <c r="C155" s="20"/>
    </row>
    <row r="156" spans="3:3" ht="15" customHeight="1" x14ac:dyDescent="0.25">
      <c r="C156" s="20"/>
    </row>
    <row r="157" spans="3:3" ht="15" customHeight="1" x14ac:dyDescent="0.25">
      <c r="C157" s="20"/>
    </row>
    <row r="158" spans="3:3" ht="15" customHeight="1" x14ac:dyDescent="0.25">
      <c r="C158" s="20"/>
    </row>
    <row r="159" spans="3:3" ht="15" customHeight="1" x14ac:dyDescent="0.25">
      <c r="C159" s="20"/>
    </row>
    <row r="160" spans="3:3" ht="15" customHeight="1" x14ac:dyDescent="0.25">
      <c r="C160" s="20"/>
    </row>
    <row r="161" spans="3:3" ht="15" customHeight="1" x14ac:dyDescent="0.25">
      <c r="C161" s="20"/>
    </row>
    <row r="162" spans="3:3" ht="15" customHeight="1" x14ac:dyDescent="0.25">
      <c r="C162" s="20"/>
    </row>
    <row r="163" spans="3:3" ht="15" customHeight="1" x14ac:dyDescent="0.25">
      <c r="C163" s="20"/>
    </row>
    <row r="164" spans="3:3" ht="15" customHeight="1" x14ac:dyDescent="0.25">
      <c r="C164" s="20"/>
    </row>
    <row r="165" spans="3:3" ht="15" customHeight="1" x14ac:dyDescent="0.25">
      <c r="C165" s="20"/>
    </row>
    <row r="166" spans="3:3" ht="15" customHeight="1" x14ac:dyDescent="0.25">
      <c r="C166" s="20"/>
    </row>
    <row r="167" spans="3:3" ht="15" customHeight="1" x14ac:dyDescent="0.25">
      <c r="C167" s="20"/>
    </row>
    <row r="168" spans="3:3" ht="15" customHeight="1" x14ac:dyDescent="0.25">
      <c r="C168" s="20"/>
    </row>
    <row r="169" spans="3:3" ht="15" customHeight="1" x14ac:dyDescent="0.25">
      <c r="C169" s="20"/>
    </row>
    <row r="170" spans="3:3" ht="15" customHeight="1" x14ac:dyDescent="0.25">
      <c r="C170" s="20"/>
    </row>
    <row r="171" spans="3:3" ht="15" customHeight="1" x14ac:dyDescent="0.25">
      <c r="C171" s="20"/>
    </row>
    <row r="172" spans="3:3" ht="15" customHeight="1" x14ac:dyDescent="0.25">
      <c r="C172" s="20"/>
    </row>
    <row r="173" spans="3:3" ht="15" customHeight="1" x14ac:dyDescent="0.25">
      <c r="C173" s="20"/>
    </row>
    <row r="174" spans="3:3" ht="15" customHeight="1" x14ac:dyDescent="0.25">
      <c r="C174" s="20"/>
    </row>
    <row r="175" spans="3:3" ht="15" customHeight="1" x14ac:dyDescent="0.25">
      <c r="C175" s="20"/>
    </row>
    <row r="176" spans="3:3" ht="15" customHeight="1" x14ac:dyDescent="0.25">
      <c r="C176" s="20"/>
    </row>
    <row r="177" spans="3:3" ht="15" customHeight="1" x14ac:dyDescent="0.25">
      <c r="C177" s="20"/>
    </row>
    <row r="178" spans="3:3" ht="15" customHeight="1" x14ac:dyDescent="0.25">
      <c r="C178" s="20"/>
    </row>
    <row r="179" spans="3:3" ht="15" customHeight="1" x14ac:dyDescent="0.25">
      <c r="C179" s="20"/>
    </row>
    <row r="180" spans="3:3" ht="15" customHeight="1" x14ac:dyDescent="0.25">
      <c r="C180" s="20"/>
    </row>
    <row r="181" spans="3:3" ht="15" customHeight="1" x14ac:dyDescent="0.25">
      <c r="C181" s="20"/>
    </row>
    <row r="182" spans="3:3" ht="15" customHeight="1" x14ac:dyDescent="0.25">
      <c r="C182" s="20"/>
    </row>
    <row r="183" spans="3:3" ht="15" customHeight="1" x14ac:dyDescent="0.25">
      <c r="C183" s="20"/>
    </row>
    <row r="184" spans="3:3" ht="15" customHeight="1" x14ac:dyDescent="0.25">
      <c r="C184" s="20"/>
    </row>
    <row r="185" spans="3:3" ht="15" customHeight="1" x14ac:dyDescent="0.25">
      <c r="C185" s="20"/>
    </row>
    <row r="186" spans="3:3" ht="15" customHeight="1" x14ac:dyDescent="0.25">
      <c r="C186" s="20"/>
    </row>
    <row r="187" spans="3:3" ht="15" customHeight="1" x14ac:dyDescent="0.25">
      <c r="C187" s="20"/>
    </row>
    <row r="188" spans="3:3" ht="15" customHeight="1" x14ac:dyDescent="0.25">
      <c r="C188" s="20"/>
    </row>
    <row r="189" spans="3:3" ht="15" customHeight="1" x14ac:dyDescent="0.25">
      <c r="C189" s="20"/>
    </row>
    <row r="190" spans="3:3" ht="15" customHeight="1" x14ac:dyDescent="0.25">
      <c r="C190" s="20"/>
    </row>
    <row r="191" spans="3:3" ht="15" customHeight="1" x14ac:dyDescent="0.25">
      <c r="C191" s="20"/>
    </row>
    <row r="192" spans="3:3" ht="15" customHeight="1" x14ac:dyDescent="0.25">
      <c r="C192" s="20"/>
    </row>
    <row r="193" spans="3:3" ht="15" customHeight="1" x14ac:dyDescent="0.25">
      <c r="C193" s="20"/>
    </row>
    <row r="194" spans="3:3" ht="15" customHeight="1" x14ac:dyDescent="0.25">
      <c r="C194" s="20"/>
    </row>
    <row r="195" spans="3:3" ht="15" customHeight="1" x14ac:dyDescent="0.25">
      <c r="C195" s="20"/>
    </row>
    <row r="196" spans="3:3" ht="15" customHeight="1" x14ac:dyDescent="0.25">
      <c r="C196" s="20"/>
    </row>
    <row r="197" spans="3:3" ht="15" customHeight="1" x14ac:dyDescent="0.25">
      <c r="C197" s="20"/>
    </row>
    <row r="198" spans="3:3" ht="15" customHeight="1" x14ac:dyDescent="0.25">
      <c r="C198" s="20"/>
    </row>
    <row r="199" spans="3:3" ht="15" customHeight="1" x14ac:dyDescent="0.25">
      <c r="C199" s="20"/>
    </row>
    <row r="200" spans="3:3" ht="15" customHeight="1" x14ac:dyDescent="0.25">
      <c r="C200" s="20"/>
    </row>
    <row r="201" spans="3:3" ht="15" customHeight="1" x14ac:dyDescent="0.25">
      <c r="C201" s="20"/>
    </row>
    <row r="202" spans="3:3" ht="15" customHeight="1" x14ac:dyDescent="0.25">
      <c r="C202" s="20"/>
    </row>
    <row r="203" spans="3:3" ht="15" customHeight="1" x14ac:dyDescent="0.25">
      <c r="C203" s="20"/>
    </row>
    <row r="204" spans="3:3" ht="15" customHeight="1" x14ac:dyDescent="0.25">
      <c r="C204" s="20"/>
    </row>
    <row r="205" spans="3:3" ht="15" customHeight="1" x14ac:dyDescent="0.25">
      <c r="C205" s="20"/>
    </row>
    <row r="206" spans="3:3" ht="15" customHeight="1" x14ac:dyDescent="0.25">
      <c r="C206" s="20"/>
    </row>
    <row r="207" spans="3:3" ht="15" customHeight="1" x14ac:dyDescent="0.25">
      <c r="C207" s="20"/>
    </row>
    <row r="208" spans="3:3" ht="15" customHeight="1" x14ac:dyDescent="0.25">
      <c r="C208" s="20"/>
    </row>
    <row r="209" spans="3:3" ht="15" customHeight="1" x14ac:dyDescent="0.25">
      <c r="C209" s="20"/>
    </row>
    <row r="210" spans="3:3" ht="15" customHeight="1" x14ac:dyDescent="0.25">
      <c r="C210" s="20"/>
    </row>
    <row r="211" spans="3:3" ht="15" customHeight="1" x14ac:dyDescent="0.25">
      <c r="C211" s="20"/>
    </row>
    <row r="212" spans="3:3" ht="15" customHeight="1" x14ac:dyDescent="0.25">
      <c r="C212" s="20"/>
    </row>
    <row r="213" spans="3:3" ht="15" customHeight="1" x14ac:dyDescent="0.25">
      <c r="C213" s="20"/>
    </row>
    <row r="214" spans="3:3" ht="15" customHeight="1" x14ac:dyDescent="0.25">
      <c r="C214" s="20"/>
    </row>
    <row r="215" spans="3:3" ht="15" customHeight="1" x14ac:dyDescent="0.25">
      <c r="C215" s="20"/>
    </row>
    <row r="216" spans="3:3" ht="15" customHeight="1" x14ac:dyDescent="0.25">
      <c r="C216" s="20"/>
    </row>
    <row r="217" spans="3:3" ht="15" customHeight="1" x14ac:dyDescent="0.25">
      <c r="C217" s="20"/>
    </row>
    <row r="218" spans="3:3" ht="15" customHeight="1" x14ac:dyDescent="0.25">
      <c r="C218" s="20"/>
    </row>
    <row r="219" spans="3:3" ht="15" customHeight="1" x14ac:dyDescent="0.25">
      <c r="C219" s="20"/>
    </row>
    <row r="220" spans="3:3" ht="15" customHeight="1" x14ac:dyDescent="0.25">
      <c r="C220" s="20"/>
    </row>
    <row r="221" spans="3:3" ht="15" customHeight="1" x14ac:dyDescent="0.25">
      <c r="C221" s="20"/>
    </row>
    <row r="222" spans="3:3" ht="15" customHeight="1" x14ac:dyDescent="0.25">
      <c r="C222" s="20"/>
    </row>
    <row r="223" spans="3:3" ht="15" customHeight="1" x14ac:dyDescent="0.25">
      <c r="C223" s="20"/>
    </row>
    <row r="224" spans="3:3" ht="15" customHeight="1" x14ac:dyDescent="0.25">
      <c r="C224" s="20"/>
    </row>
    <row r="225" spans="3:3" ht="15" customHeight="1" x14ac:dyDescent="0.25">
      <c r="C225" s="20"/>
    </row>
    <row r="226" spans="3:3" ht="15" customHeight="1" x14ac:dyDescent="0.25">
      <c r="C226" s="20"/>
    </row>
    <row r="227" spans="3:3" ht="15" customHeight="1" x14ac:dyDescent="0.25">
      <c r="C227" s="20"/>
    </row>
    <row r="228" spans="3:3" ht="15" customHeight="1" x14ac:dyDescent="0.25">
      <c r="C228" s="20"/>
    </row>
    <row r="229" spans="3:3" ht="15" customHeight="1" x14ac:dyDescent="0.25">
      <c r="C229" s="20"/>
    </row>
    <row r="230" spans="3:3" ht="15" customHeight="1" x14ac:dyDescent="0.25">
      <c r="C230" s="20"/>
    </row>
    <row r="231" spans="3:3" ht="15" customHeight="1" x14ac:dyDescent="0.25">
      <c r="C231" s="20"/>
    </row>
    <row r="232" spans="3:3" ht="15" customHeight="1" x14ac:dyDescent="0.25">
      <c r="C232" s="20"/>
    </row>
    <row r="233" spans="3:3" ht="15" customHeight="1" x14ac:dyDescent="0.25">
      <c r="C233" s="20"/>
    </row>
    <row r="234" spans="3:3" ht="15" customHeight="1" x14ac:dyDescent="0.25">
      <c r="C234" s="20"/>
    </row>
    <row r="235" spans="3:3" ht="15" customHeight="1" x14ac:dyDescent="0.25">
      <c r="C235" s="20"/>
    </row>
    <row r="236" spans="3:3" ht="15" customHeight="1" x14ac:dyDescent="0.25">
      <c r="C236" s="20"/>
    </row>
    <row r="237" spans="3:3" ht="15" customHeight="1" x14ac:dyDescent="0.25">
      <c r="C237" s="20"/>
    </row>
    <row r="238" spans="3:3" ht="15" customHeight="1" x14ac:dyDescent="0.25">
      <c r="C238" s="20"/>
    </row>
    <row r="239" spans="3:3" ht="15" customHeight="1" x14ac:dyDescent="0.25">
      <c r="C239" s="20"/>
    </row>
    <row r="240" spans="3:3" ht="15" customHeight="1" x14ac:dyDescent="0.25">
      <c r="C240" s="20"/>
    </row>
    <row r="241" spans="3:3" ht="15" customHeight="1" x14ac:dyDescent="0.25">
      <c r="C241" s="20"/>
    </row>
    <row r="242" spans="3:3" ht="15" customHeight="1" x14ac:dyDescent="0.25">
      <c r="C242" s="20"/>
    </row>
    <row r="243" spans="3:3" ht="15" customHeight="1" x14ac:dyDescent="0.25">
      <c r="C243" s="20"/>
    </row>
    <row r="244" spans="3:3" ht="15" customHeight="1" x14ac:dyDescent="0.25">
      <c r="C244" s="20"/>
    </row>
    <row r="245" spans="3:3" ht="15" customHeight="1" x14ac:dyDescent="0.25">
      <c r="C245" s="20"/>
    </row>
    <row r="246" spans="3:3" ht="15" customHeight="1" x14ac:dyDescent="0.25">
      <c r="C246" s="20"/>
    </row>
    <row r="247" spans="3:3" ht="15" customHeight="1" x14ac:dyDescent="0.25">
      <c r="C247" s="20"/>
    </row>
    <row r="248" spans="3:3" ht="15" customHeight="1" x14ac:dyDescent="0.25">
      <c r="C248" s="20"/>
    </row>
    <row r="249" spans="3:3" ht="15" customHeight="1" x14ac:dyDescent="0.25">
      <c r="C249" s="20"/>
    </row>
    <row r="250" spans="3:3" ht="15" customHeight="1" x14ac:dyDescent="0.25">
      <c r="C250" s="20"/>
    </row>
    <row r="251" spans="3:3" ht="15" customHeight="1" x14ac:dyDescent="0.25">
      <c r="C251" s="20"/>
    </row>
    <row r="252" spans="3:3" ht="15" customHeight="1" x14ac:dyDescent="0.25">
      <c r="C252" s="20"/>
    </row>
    <row r="253" spans="3:3" ht="15" customHeight="1" x14ac:dyDescent="0.25">
      <c r="C253" s="20"/>
    </row>
    <row r="254" spans="3:3" ht="15" customHeight="1" x14ac:dyDescent="0.25">
      <c r="C254" s="20"/>
    </row>
    <row r="255" spans="3:3" ht="15" customHeight="1" x14ac:dyDescent="0.25">
      <c r="C255" s="20"/>
    </row>
    <row r="256" spans="3:3" ht="15" customHeight="1" x14ac:dyDescent="0.25">
      <c r="C256" s="20"/>
    </row>
    <row r="257" spans="3:3" ht="15" customHeight="1" x14ac:dyDescent="0.25">
      <c r="C257" s="20"/>
    </row>
    <row r="258" spans="3:3" ht="15" customHeight="1" x14ac:dyDescent="0.25">
      <c r="C258" s="20"/>
    </row>
    <row r="259" spans="3:3" ht="15" customHeight="1" x14ac:dyDescent="0.25">
      <c r="C259" s="20"/>
    </row>
    <row r="260" spans="3:3" ht="15" customHeight="1" x14ac:dyDescent="0.25">
      <c r="C260" s="20"/>
    </row>
    <row r="261" spans="3:3" ht="15" customHeight="1" x14ac:dyDescent="0.25">
      <c r="C261" s="20"/>
    </row>
    <row r="262" spans="3:3" ht="15" customHeight="1" x14ac:dyDescent="0.25">
      <c r="C262" s="20"/>
    </row>
    <row r="263" spans="3:3" ht="15" customHeight="1" x14ac:dyDescent="0.25">
      <c r="C263" s="20"/>
    </row>
    <row r="264" spans="3:3" ht="15" customHeight="1" x14ac:dyDescent="0.25">
      <c r="C264" s="20"/>
    </row>
    <row r="265" spans="3:3" ht="15" customHeight="1" x14ac:dyDescent="0.25">
      <c r="C265" s="20"/>
    </row>
    <row r="266" spans="3:3" ht="15" customHeight="1" x14ac:dyDescent="0.25">
      <c r="C266" s="20"/>
    </row>
    <row r="267" spans="3:3" ht="15" customHeight="1" x14ac:dyDescent="0.25">
      <c r="C267" s="20"/>
    </row>
    <row r="268" spans="3:3" ht="15" customHeight="1" x14ac:dyDescent="0.25">
      <c r="C268" s="20"/>
    </row>
    <row r="269" spans="3:3" ht="15" customHeight="1" x14ac:dyDescent="0.25">
      <c r="C269" s="20"/>
    </row>
    <row r="270" spans="3:3" ht="15" customHeight="1" x14ac:dyDescent="0.25">
      <c r="C270" s="20"/>
    </row>
    <row r="271" spans="3:3" ht="15" customHeight="1" x14ac:dyDescent="0.25">
      <c r="C271" s="20"/>
    </row>
    <row r="272" spans="3:3" ht="15" customHeight="1" x14ac:dyDescent="0.25">
      <c r="C272" s="20"/>
    </row>
    <row r="273" spans="3:3" ht="15" customHeight="1" x14ac:dyDescent="0.25">
      <c r="C273" s="20"/>
    </row>
    <row r="274" spans="3:3" ht="15" customHeight="1" x14ac:dyDescent="0.25">
      <c r="C274" s="20"/>
    </row>
    <row r="275" spans="3:3" ht="15" customHeight="1" x14ac:dyDescent="0.25">
      <c r="C275" s="20"/>
    </row>
    <row r="276" spans="3:3" ht="15" customHeight="1" x14ac:dyDescent="0.25">
      <c r="C276" s="20"/>
    </row>
    <row r="277" spans="3:3" ht="15" customHeight="1" x14ac:dyDescent="0.25">
      <c r="C277" s="20"/>
    </row>
    <row r="278" spans="3:3" ht="15" customHeight="1" x14ac:dyDescent="0.25">
      <c r="C278" s="20"/>
    </row>
    <row r="279" spans="3:3" ht="15" customHeight="1" x14ac:dyDescent="0.25">
      <c r="C279" s="20"/>
    </row>
    <row r="280" spans="3:3" ht="15" customHeight="1" x14ac:dyDescent="0.25">
      <c r="C280" s="20"/>
    </row>
    <row r="281" spans="3:3" ht="15" customHeight="1" x14ac:dyDescent="0.25">
      <c r="C281" s="20"/>
    </row>
    <row r="282" spans="3:3" ht="15" customHeight="1" x14ac:dyDescent="0.25">
      <c r="C282" s="20"/>
    </row>
    <row r="283" spans="3:3" ht="15" customHeight="1" x14ac:dyDescent="0.25">
      <c r="C283" s="20"/>
    </row>
    <row r="284" spans="3:3" ht="15" customHeight="1" x14ac:dyDescent="0.25">
      <c r="C284" s="20"/>
    </row>
    <row r="285" spans="3:3" ht="15" customHeight="1" x14ac:dyDescent="0.25">
      <c r="C285" s="20"/>
    </row>
    <row r="286" spans="3:3" ht="15" customHeight="1" x14ac:dyDescent="0.25">
      <c r="C286" s="20"/>
    </row>
    <row r="287" spans="3:3" ht="15" customHeight="1" x14ac:dyDescent="0.25">
      <c r="C287" s="20"/>
    </row>
    <row r="288" spans="3:3" ht="15" customHeight="1" x14ac:dyDescent="0.25">
      <c r="C288" s="20"/>
    </row>
    <row r="289" spans="3:3" ht="15" customHeight="1" x14ac:dyDescent="0.25">
      <c r="C289" s="20"/>
    </row>
    <row r="290" spans="3:3" ht="15" customHeight="1" x14ac:dyDescent="0.25">
      <c r="C290" s="20"/>
    </row>
    <row r="291" spans="3:3" ht="15" customHeight="1" x14ac:dyDescent="0.25">
      <c r="C291" s="20"/>
    </row>
    <row r="292" spans="3:3" ht="15" customHeight="1" x14ac:dyDescent="0.25">
      <c r="C292" s="20"/>
    </row>
    <row r="293" spans="3:3" ht="15" customHeight="1" x14ac:dyDescent="0.25">
      <c r="C293" s="20"/>
    </row>
    <row r="294" spans="3:3" ht="15" customHeight="1" x14ac:dyDescent="0.25">
      <c r="C294" s="20"/>
    </row>
    <row r="295" spans="3:3" ht="15" customHeight="1" x14ac:dyDescent="0.25">
      <c r="C295" s="20"/>
    </row>
    <row r="296" spans="3:3" ht="15" customHeight="1" x14ac:dyDescent="0.25">
      <c r="C296" s="20"/>
    </row>
    <row r="297" spans="3:3" ht="15" customHeight="1" x14ac:dyDescent="0.25">
      <c r="C297" s="20"/>
    </row>
    <row r="298" spans="3:3" ht="15" customHeight="1" x14ac:dyDescent="0.25">
      <c r="C298" s="20"/>
    </row>
    <row r="299" spans="3:3" ht="15" customHeight="1" x14ac:dyDescent="0.25">
      <c r="C299" s="20"/>
    </row>
    <row r="300" spans="3:3" ht="15" customHeight="1" x14ac:dyDescent="0.25">
      <c r="C300" s="20"/>
    </row>
    <row r="301" spans="3:3" ht="15" customHeight="1" x14ac:dyDescent="0.25">
      <c r="C301" s="20"/>
    </row>
    <row r="302" spans="3:3" ht="15" customHeight="1" x14ac:dyDescent="0.25">
      <c r="C302" s="20"/>
    </row>
    <row r="303" spans="3:3" ht="15" customHeight="1" x14ac:dyDescent="0.25">
      <c r="C303" s="20"/>
    </row>
    <row r="304" spans="3:3" ht="15" customHeight="1" x14ac:dyDescent="0.25">
      <c r="C304" s="20"/>
    </row>
    <row r="305" spans="3:3" ht="15" customHeight="1" x14ac:dyDescent="0.25">
      <c r="C305" s="20"/>
    </row>
    <row r="306" spans="3:3" ht="15" customHeight="1" x14ac:dyDescent="0.25">
      <c r="C306" s="20"/>
    </row>
    <row r="307" spans="3:3" ht="15" customHeight="1" x14ac:dyDescent="0.25">
      <c r="C307" s="20"/>
    </row>
    <row r="308" spans="3:3" ht="15" customHeight="1" x14ac:dyDescent="0.25">
      <c r="C308" s="20"/>
    </row>
    <row r="309" spans="3:3" ht="15" customHeight="1" x14ac:dyDescent="0.25">
      <c r="C309" s="20"/>
    </row>
    <row r="310" spans="3:3" ht="15" customHeight="1" x14ac:dyDescent="0.25">
      <c r="C310" s="20"/>
    </row>
    <row r="311" spans="3:3" ht="15" customHeight="1" x14ac:dyDescent="0.25">
      <c r="C311" s="20"/>
    </row>
    <row r="312" spans="3:3" ht="15" customHeight="1" x14ac:dyDescent="0.25">
      <c r="C312" s="20"/>
    </row>
    <row r="313" spans="3:3" ht="15" customHeight="1" x14ac:dyDescent="0.25">
      <c r="C313" s="20"/>
    </row>
    <row r="314" spans="3:3" ht="15" customHeight="1" x14ac:dyDescent="0.25">
      <c r="C314" s="20"/>
    </row>
    <row r="315" spans="3:3" ht="15" customHeight="1" x14ac:dyDescent="0.25">
      <c r="C315" s="20"/>
    </row>
    <row r="316" spans="3:3" ht="15" customHeight="1" x14ac:dyDescent="0.25">
      <c r="C316" s="20"/>
    </row>
    <row r="317" spans="3:3" ht="15" customHeight="1" x14ac:dyDescent="0.25">
      <c r="C317" s="20"/>
    </row>
    <row r="318" spans="3:3" ht="15" customHeight="1" x14ac:dyDescent="0.25">
      <c r="C318" s="20"/>
    </row>
    <row r="319" spans="3:3" ht="15" customHeight="1" x14ac:dyDescent="0.25">
      <c r="C319" s="20"/>
    </row>
    <row r="320" spans="3:3" ht="15" customHeight="1" x14ac:dyDescent="0.25">
      <c r="C320" s="20"/>
    </row>
    <row r="321" spans="3:3" ht="15" customHeight="1" x14ac:dyDescent="0.25">
      <c r="C321" s="20"/>
    </row>
    <row r="322" spans="3:3" ht="15" customHeight="1" x14ac:dyDescent="0.25">
      <c r="C322" s="20"/>
    </row>
    <row r="323" spans="3:3" ht="15" customHeight="1" x14ac:dyDescent="0.25">
      <c r="C323" s="20"/>
    </row>
    <row r="324" spans="3:3" ht="15" customHeight="1" x14ac:dyDescent="0.25">
      <c r="C324" s="20"/>
    </row>
    <row r="325" spans="3:3" ht="15" customHeight="1" x14ac:dyDescent="0.25">
      <c r="C325" s="20"/>
    </row>
    <row r="326" spans="3:3" ht="15" customHeight="1" x14ac:dyDescent="0.25">
      <c r="C326" s="20"/>
    </row>
    <row r="327" spans="3:3" ht="15" customHeight="1" x14ac:dyDescent="0.25">
      <c r="C327" s="20"/>
    </row>
    <row r="328" spans="3:3" ht="15" customHeight="1" x14ac:dyDescent="0.25">
      <c r="C328" s="20"/>
    </row>
    <row r="329" spans="3:3" ht="15" customHeight="1" x14ac:dyDescent="0.25">
      <c r="C329" s="20"/>
    </row>
    <row r="330" spans="3:3" ht="15" customHeight="1" x14ac:dyDescent="0.25">
      <c r="C330" s="20"/>
    </row>
    <row r="331" spans="3:3" ht="15" customHeight="1" x14ac:dyDescent="0.25">
      <c r="C331" s="20"/>
    </row>
  </sheetData>
  <autoFilter ref="A7:R50" xr:uid="{00000000-0009-0000-0000-000000000000}"/>
  <phoneticPr fontId="22" type="noConversion"/>
  <pageMargins left="0.70866141732283472" right="0.70866141732283472" top="0.74803149606299213" bottom="0.74803149606299213" header="0.31496062992125984" footer="0.31496062992125984"/>
  <pageSetup paperSize="8" scale="33" fitToHeight="4" orientation="landscape" r:id="rId1"/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 NE 08.09.2023</vt:lpstr>
      <vt:lpstr>'PR NE 08.09.2023'!Print_Area</vt:lpstr>
      <vt:lpstr>'PR NE 08.09.2023'!Print_Titles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Burila</dc:creator>
  <cp:lastModifiedBy>ADRNE Piatra-Neamt</cp:lastModifiedBy>
  <cp:lastPrinted>2023-09-25T05:35:23Z</cp:lastPrinted>
  <dcterms:created xsi:type="dcterms:W3CDTF">2022-11-16T11:13:12Z</dcterms:created>
  <dcterms:modified xsi:type="dcterms:W3CDTF">2023-09-25T10:47:48Z</dcterms:modified>
</cp:coreProperties>
</file>